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"/>
    </mc:Choice>
  </mc:AlternateContent>
  <xr:revisionPtr revIDLastSave="0" documentId="13_ncr:1_{A4D8FCE0-3054-4F9C-9C7C-754FFEA7535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IZMJENE I DOPUNE PROR ZA 20." sheetId="1" r:id="rId1"/>
    <sheet name="2. IZMJENE I DOPUNE PROR ZA 20.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54" i="2" l="1"/>
  <c r="G29" i="2"/>
  <c r="F36" i="2"/>
  <c r="G23" i="2"/>
  <c r="F266" i="2"/>
  <c r="F264" i="2"/>
  <c r="F263" i="2"/>
  <c r="F262" i="2"/>
  <c r="F260" i="2"/>
  <c r="F259" i="2"/>
  <c r="F258" i="2"/>
  <c r="F257" i="2"/>
  <c r="F254" i="2"/>
  <c r="F253" i="2"/>
  <c r="F252" i="2"/>
  <c r="F251" i="2"/>
  <c r="F250" i="2"/>
  <c r="F248" i="2"/>
  <c r="F247" i="2"/>
  <c r="F245" i="2"/>
  <c r="F244" i="2"/>
  <c r="F241" i="2"/>
  <c r="F239" i="2"/>
  <c r="F237" i="2"/>
  <c r="F238" i="2"/>
  <c r="G249" i="2"/>
  <c r="G236" i="2"/>
  <c r="G239" i="2"/>
  <c r="G241" i="2"/>
  <c r="G243" i="2"/>
  <c r="F243" i="2" s="1"/>
  <c r="G246" i="2"/>
  <c r="F246" i="2" s="1"/>
  <c r="G254" i="2"/>
  <c r="G256" i="2"/>
  <c r="G261" i="2"/>
  <c r="G265" i="2"/>
  <c r="F265" i="2" s="1"/>
  <c r="E239" i="2"/>
  <c r="E241" i="2"/>
  <c r="E243" i="2"/>
  <c r="E246" i="2"/>
  <c r="E249" i="2"/>
  <c r="E254" i="2"/>
  <c r="E256" i="2"/>
  <c r="E261" i="2"/>
  <c r="E265" i="2"/>
  <c r="E236" i="2"/>
  <c r="F205" i="2"/>
  <c r="E205" i="2"/>
  <c r="F210" i="2"/>
  <c r="F209" i="2" s="1"/>
  <c r="E210" i="2"/>
  <c r="E209" i="2" s="1"/>
  <c r="F216" i="2"/>
  <c r="F215" i="2" s="1"/>
  <c r="F213" i="2" s="1"/>
  <c r="E216" i="2"/>
  <c r="E215" i="2" s="1"/>
  <c r="E213" i="2" s="1"/>
  <c r="G217" i="2"/>
  <c r="G216" i="2" s="1"/>
  <c r="G215" i="2" s="1"/>
  <c r="G213" i="2" s="1"/>
  <c r="G35" i="2" s="1"/>
  <c r="G36" i="2" s="1"/>
  <c r="E182" i="2"/>
  <c r="F182" i="2"/>
  <c r="G211" i="2"/>
  <c r="G210" i="2" s="1"/>
  <c r="G209" i="2" s="1"/>
  <c r="F261" i="2" l="1"/>
  <c r="F236" i="2"/>
  <c r="F249" i="2"/>
  <c r="F256" i="2"/>
  <c r="F267" i="2"/>
  <c r="E267" i="2"/>
  <c r="G267" i="2"/>
  <c r="E36" i="2"/>
  <c r="G207" i="2"/>
  <c r="G206" i="2"/>
  <c r="F203" i="2"/>
  <c r="E203" i="2"/>
  <c r="F201" i="2"/>
  <c r="E201" i="2"/>
  <c r="G204" i="2"/>
  <c r="G203" i="2" s="1"/>
  <c r="G202" i="2"/>
  <c r="G201" i="2" s="1"/>
  <c r="F196" i="2"/>
  <c r="E196" i="2"/>
  <c r="F188" i="2"/>
  <c r="F187" i="2" s="1"/>
  <c r="E188" i="2"/>
  <c r="E187" i="2" s="1"/>
  <c r="G200" i="2"/>
  <c r="G199" i="2"/>
  <c r="G198" i="2"/>
  <c r="G197" i="2"/>
  <c r="F192" i="2"/>
  <c r="E192" i="2"/>
  <c r="G195" i="2"/>
  <c r="G194" i="2"/>
  <c r="G189" i="2"/>
  <c r="G188" i="2" s="1"/>
  <c r="G187" i="2" s="1"/>
  <c r="G193" i="2"/>
  <c r="F191" i="2" l="1"/>
  <c r="E191" i="2"/>
  <c r="E185" i="2" s="1"/>
  <c r="E24" i="2" s="1"/>
  <c r="E25" i="2" s="1"/>
  <c r="G205" i="2"/>
  <c r="F185" i="2"/>
  <c r="G192" i="2"/>
  <c r="G196" i="2"/>
  <c r="E181" i="2"/>
  <c r="F181" i="2"/>
  <c r="G183" i="2"/>
  <c r="F172" i="2"/>
  <c r="F171" i="2" s="1"/>
  <c r="E172" i="2"/>
  <c r="E171" i="2" s="1"/>
  <c r="F177" i="2"/>
  <c r="F176" i="2" s="1"/>
  <c r="E177" i="2"/>
  <c r="E176" i="2" s="1"/>
  <c r="G179" i="2"/>
  <c r="G178" i="2"/>
  <c r="G174" i="2"/>
  <c r="G173" i="2"/>
  <c r="F168" i="2"/>
  <c r="F167" i="2" s="1"/>
  <c r="E168" i="2"/>
  <c r="E167" i="2" s="1"/>
  <c r="G169" i="2"/>
  <c r="G168" i="2" s="1"/>
  <c r="G167" i="2" s="1"/>
  <c r="F161" i="2"/>
  <c r="F160" i="2" s="1"/>
  <c r="E161" i="2"/>
  <c r="E160" i="2" s="1"/>
  <c r="G165" i="2"/>
  <c r="G164" i="2"/>
  <c r="G163" i="2"/>
  <c r="G162" i="2"/>
  <c r="F152" i="2"/>
  <c r="E152" i="2"/>
  <c r="G158" i="2"/>
  <c r="G157" i="2"/>
  <c r="G156" i="2"/>
  <c r="G155" i="2"/>
  <c r="G154" i="2"/>
  <c r="G153" i="2"/>
  <c r="F142" i="2"/>
  <c r="E142" i="2"/>
  <c r="G151" i="2"/>
  <c r="G150" i="2"/>
  <c r="G149" i="2"/>
  <c r="G148" i="2"/>
  <c r="G147" i="2"/>
  <c r="G146" i="2"/>
  <c r="G145" i="2"/>
  <c r="G144" i="2"/>
  <c r="G143" i="2"/>
  <c r="F135" i="2"/>
  <c r="E135" i="2"/>
  <c r="F130" i="2"/>
  <c r="E130" i="2"/>
  <c r="G141" i="2"/>
  <c r="G140" i="2"/>
  <c r="G139" i="2"/>
  <c r="G138" i="2"/>
  <c r="G137" i="2"/>
  <c r="G136" i="2"/>
  <c r="G134" i="2"/>
  <c r="G133" i="2"/>
  <c r="G132" i="2"/>
  <c r="G131" i="2"/>
  <c r="F125" i="2"/>
  <c r="F122" i="2"/>
  <c r="E125" i="2"/>
  <c r="E122" i="2"/>
  <c r="G127" i="2"/>
  <c r="G126" i="2"/>
  <c r="G124" i="2"/>
  <c r="G123" i="2"/>
  <c r="F119" i="2"/>
  <c r="E119" i="2"/>
  <c r="G121" i="2"/>
  <c r="G119" i="2" s="1"/>
  <c r="F24" i="2" l="1"/>
  <c r="F25" i="2" s="1"/>
  <c r="E129" i="2"/>
  <c r="G191" i="2"/>
  <c r="G185" i="2" s="1"/>
  <c r="F129" i="2"/>
  <c r="G172" i="2"/>
  <c r="G171" i="2" s="1"/>
  <c r="G177" i="2"/>
  <c r="G176" i="2" s="1"/>
  <c r="G161" i="2"/>
  <c r="G160" i="2" s="1"/>
  <c r="G182" i="2"/>
  <c r="G181" i="2" s="1"/>
  <c r="G122" i="2"/>
  <c r="G125" i="2"/>
  <c r="G130" i="2"/>
  <c r="F118" i="2"/>
  <c r="E118" i="2"/>
  <c r="G152" i="2"/>
  <c r="G135" i="2"/>
  <c r="G142" i="2"/>
  <c r="F1010" i="2"/>
  <c r="E1010" i="2"/>
  <c r="F1012" i="2"/>
  <c r="E1012" i="2"/>
  <c r="F1014" i="2"/>
  <c r="E1014" i="2"/>
  <c r="F1019" i="2"/>
  <c r="F1018" i="2" s="1"/>
  <c r="E1019" i="2"/>
  <c r="E1018" i="2" s="1"/>
  <c r="F1024" i="2"/>
  <c r="F1023" i="2" s="1"/>
  <c r="E1024" i="2"/>
  <c r="E1023" i="2" s="1"/>
  <c r="E1022" i="2" s="1"/>
  <c r="E1026" i="2" s="1"/>
  <c r="F1030" i="2"/>
  <c r="F1029" i="2" s="1"/>
  <c r="F1028" i="2" s="1"/>
  <c r="F1032" i="2" s="1"/>
  <c r="E1030" i="2"/>
  <c r="E1029" i="2" s="1"/>
  <c r="E1028" i="2" s="1"/>
  <c r="E1032" i="2" s="1"/>
  <c r="F1035" i="2"/>
  <c r="F1034" i="2" s="1"/>
  <c r="F1033" i="2" s="1"/>
  <c r="F1037" i="2" s="1"/>
  <c r="E1035" i="2"/>
  <c r="E1034" i="2" s="1"/>
  <c r="E1033" i="2" s="1"/>
  <c r="G1036" i="2"/>
  <c r="G1035" i="2" s="1"/>
  <c r="G1034" i="2" s="1"/>
  <c r="G1033" i="2" s="1"/>
  <c r="G1037" i="2" s="1"/>
  <c r="G1031" i="2"/>
  <c r="G1030" i="2" s="1"/>
  <c r="G1029" i="2" s="1"/>
  <c r="G1028" i="2" s="1"/>
  <c r="G1032" i="2" s="1"/>
  <c r="G1025" i="2"/>
  <c r="G1024" i="2" s="1"/>
  <c r="G1023" i="2" s="1"/>
  <c r="G1022" i="2" s="1"/>
  <c r="G1026" i="2" s="1"/>
  <c r="G1020" i="2"/>
  <c r="G1019" i="2" s="1"/>
  <c r="G1018" i="2" s="1"/>
  <c r="G1017" i="2"/>
  <c r="G1016" i="2"/>
  <c r="G1015" i="2"/>
  <c r="G1013" i="2"/>
  <c r="G1012" i="2" s="1"/>
  <c r="G1011" i="2"/>
  <c r="G1010" i="2" s="1"/>
  <c r="G999" i="2"/>
  <c r="G998" i="2" s="1"/>
  <c r="G997" i="2" s="1"/>
  <c r="G996" i="2" s="1"/>
  <c r="G1000" i="2" s="1"/>
  <c r="F998" i="2"/>
  <c r="F997" i="2" s="1"/>
  <c r="F996" i="2" s="1"/>
  <c r="F1000" i="2" s="1"/>
  <c r="E998" i="2"/>
  <c r="E997" i="2" s="1"/>
  <c r="E996" i="2" s="1"/>
  <c r="E1000" i="2" s="1"/>
  <c r="G994" i="2"/>
  <c r="G993" i="2" s="1"/>
  <c r="G992" i="2" s="1"/>
  <c r="G991" i="2" s="1"/>
  <c r="G995" i="2" s="1"/>
  <c r="F993" i="2"/>
  <c r="F992" i="2" s="1"/>
  <c r="F991" i="2" s="1"/>
  <c r="F995" i="2" s="1"/>
  <c r="E993" i="2"/>
  <c r="E992" i="2" s="1"/>
  <c r="E991" i="2" s="1"/>
  <c r="E995" i="2" s="1"/>
  <c r="G986" i="2"/>
  <c r="G985" i="2" s="1"/>
  <c r="G988" i="2"/>
  <c r="G989" i="2"/>
  <c r="F985" i="2"/>
  <c r="F987" i="2"/>
  <c r="E985" i="2"/>
  <c r="E987" i="2"/>
  <c r="G977" i="2"/>
  <c r="G978" i="2"/>
  <c r="G980" i="2"/>
  <c r="G981" i="2"/>
  <c r="G982" i="2"/>
  <c r="F979" i="2"/>
  <c r="F976" i="2"/>
  <c r="E979" i="2"/>
  <c r="E976" i="2"/>
  <c r="F970" i="2"/>
  <c r="F969" i="2" s="1"/>
  <c r="F968" i="2" s="1"/>
  <c r="F972" i="2" s="1"/>
  <c r="E970" i="2"/>
  <c r="E969" i="2" s="1"/>
  <c r="E968" i="2" s="1"/>
  <c r="E972" i="2" s="1"/>
  <c r="G966" i="2"/>
  <c r="G965" i="2" s="1"/>
  <c r="F965" i="2"/>
  <c r="E965" i="2"/>
  <c r="G964" i="2"/>
  <c r="G963" i="2"/>
  <c r="F962" i="2"/>
  <c r="E962" i="2"/>
  <c r="F958" i="2"/>
  <c r="E958" i="2"/>
  <c r="G953" i="2"/>
  <c r="G954" i="2"/>
  <c r="F952" i="2"/>
  <c r="F951" i="2" s="1"/>
  <c r="F950" i="2" s="1"/>
  <c r="F955" i="2" s="1"/>
  <c r="E952" i="2"/>
  <c r="E951" i="2" s="1"/>
  <c r="E950" i="2" s="1"/>
  <c r="E955" i="2" s="1"/>
  <c r="F946" i="2"/>
  <c r="G947" i="2"/>
  <c r="G946" i="2" s="1"/>
  <c r="G945" i="2" s="1"/>
  <c r="G944" i="2" s="1"/>
  <c r="G948" i="2" s="1"/>
  <c r="E946" i="2"/>
  <c r="E945" i="2" s="1"/>
  <c r="E944" i="2" s="1"/>
  <c r="E948" i="2" s="1"/>
  <c r="G941" i="2"/>
  <c r="G940" i="2" s="1"/>
  <c r="G939" i="2" s="1"/>
  <c r="G938" i="2" s="1"/>
  <c r="F940" i="2"/>
  <c r="F939" i="2" s="1"/>
  <c r="F938" i="2" s="1"/>
  <c r="E940" i="2"/>
  <c r="E939" i="2" s="1"/>
  <c r="E938" i="2" s="1"/>
  <c r="G935" i="2"/>
  <c r="G936" i="2"/>
  <c r="G937" i="2"/>
  <c r="F934" i="2"/>
  <c r="F933" i="2" s="1"/>
  <c r="E934" i="2"/>
  <c r="E933" i="2" s="1"/>
  <c r="G931" i="2"/>
  <c r="G932" i="2"/>
  <c r="F930" i="2"/>
  <c r="E930" i="2"/>
  <c r="F923" i="2"/>
  <c r="G924" i="2"/>
  <c r="G925" i="2"/>
  <c r="G926" i="2"/>
  <c r="G927" i="2"/>
  <c r="G928" i="2"/>
  <c r="G929" i="2"/>
  <c r="E923" i="2"/>
  <c r="G920" i="2"/>
  <c r="G921" i="2"/>
  <c r="G922" i="2"/>
  <c r="F919" i="2"/>
  <c r="E919" i="2"/>
  <c r="G915" i="2"/>
  <c r="G916" i="2"/>
  <c r="G917" i="2"/>
  <c r="G918" i="2"/>
  <c r="F914" i="2"/>
  <c r="E914" i="2"/>
  <c r="F909" i="2"/>
  <c r="F911" i="2"/>
  <c r="E909" i="2"/>
  <c r="E911" i="2"/>
  <c r="G912" i="2"/>
  <c r="G911" i="2" s="1"/>
  <c r="G910" i="2"/>
  <c r="G909" i="2" s="1"/>
  <c r="G905" i="2"/>
  <c r="G904" i="2" s="1"/>
  <c r="G903" i="2" s="1"/>
  <c r="G902" i="2" s="1"/>
  <c r="G906" i="2" s="1"/>
  <c r="F904" i="2"/>
  <c r="F903" i="2" s="1"/>
  <c r="F902" i="2" s="1"/>
  <c r="F906" i="2" s="1"/>
  <c r="E904" i="2"/>
  <c r="E903" i="2" s="1"/>
  <c r="E902" i="2" s="1"/>
  <c r="E906" i="2" s="1"/>
  <c r="G899" i="2"/>
  <c r="G900" i="2"/>
  <c r="G896" i="2"/>
  <c r="G895" i="2" s="1"/>
  <c r="G894" i="2"/>
  <c r="G893" i="2" s="1"/>
  <c r="G892" i="2"/>
  <c r="G891" i="2" s="1"/>
  <c r="F898" i="2"/>
  <c r="F897" i="2" s="1"/>
  <c r="F891" i="2"/>
  <c r="F893" i="2"/>
  <c r="F895" i="2"/>
  <c r="E898" i="2"/>
  <c r="E897" i="2" s="1"/>
  <c r="E895" i="2"/>
  <c r="E893" i="2"/>
  <c r="E891" i="2"/>
  <c r="G971" i="2"/>
  <c r="G970" i="2" s="1"/>
  <c r="G969" i="2" s="1"/>
  <c r="G968" i="2" s="1"/>
  <c r="G972" i="2" s="1"/>
  <c r="G959" i="2"/>
  <c r="G961" i="2"/>
  <c r="G960" i="2"/>
  <c r="G879" i="2"/>
  <c r="G880" i="2"/>
  <c r="F878" i="2"/>
  <c r="F877" i="2" s="1"/>
  <c r="F876" i="2" s="1"/>
  <c r="F881" i="2" s="1"/>
  <c r="F875" i="2" s="1"/>
  <c r="E878" i="2"/>
  <c r="E877" i="2" s="1"/>
  <c r="E876" i="2" s="1"/>
  <c r="E881" i="2" s="1"/>
  <c r="E875" i="2" s="1"/>
  <c r="G868" i="2"/>
  <c r="G867" i="2" s="1"/>
  <c r="G866" i="2" s="1"/>
  <c r="G865" i="2" s="1"/>
  <c r="G869" i="2" s="1"/>
  <c r="F867" i="2"/>
  <c r="F866" i="2" s="1"/>
  <c r="F865" i="2" s="1"/>
  <c r="F869" i="2" s="1"/>
  <c r="E867" i="2"/>
  <c r="E866" i="2" s="1"/>
  <c r="E865" i="2" s="1"/>
  <c r="E869" i="2" s="1"/>
  <c r="G873" i="2"/>
  <c r="G872" i="2" s="1"/>
  <c r="G871" i="2" s="1"/>
  <c r="G870" i="2" s="1"/>
  <c r="G874" i="2" s="1"/>
  <c r="F872" i="2"/>
  <c r="F871" i="2" s="1"/>
  <c r="F870" i="2" s="1"/>
  <c r="F874" i="2" s="1"/>
  <c r="E872" i="2"/>
  <c r="E871" i="2" s="1"/>
  <c r="E870" i="2" s="1"/>
  <c r="E874" i="2" s="1"/>
  <c r="F861" i="2"/>
  <c r="F860" i="2" s="1"/>
  <c r="F859" i="2" s="1"/>
  <c r="F863" i="2" s="1"/>
  <c r="F858" i="2" s="1"/>
  <c r="E861" i="2"/>
  <c r="E860" i="2" s="1"/>
  <c r="E859" i="2" s="1"/>
  <c r="E863" i="2" s="1"/>
  <c r="E858" i="2" s="1"/>
  <c r="G862" i="2"/>
  <c r="G861" i="2" s="1"/>
  <c r="G860" i="2" s="1"/>
  <c r="G859" i="2" s="1"/>
  <c r="G863" i="2" s="1"/>
  <c r="G858" i="2" s="1"/>
  <c r="F850" i="2"/>
  <c r="F849" i="2" s="1"/>
  <c r="F848" i="2" s="1"/>
  <c r="F852" i="2" s="1"/>
  <c r="E850" i="2"/>
  <c r="E849" i="2" s="1"/>
  <c r="E848" i="2" s="1"/>
  <c r="E852" i="2" s="1"/>
  <c r="F855" i="2"/>
  <c r="F854" i="2" s="1"/>
  <c r="F853" i="2" s="1"/>
  <c r="F857" i="2" s="1"/>
  <c r="E855" i="2"/>
  <c r="E854" i="2" s="1"/>
  <c r="E853" i="2" s="1"/>
  <c r="E857" i="2" s="1"/>
  <c r="G856" i="2"/>
  <c r="G855" i="2" s="1"/>
  <c r="G854" i="2" s="1"/>
  <c r="G853" i="2" s="1"/>
  <c r="G857" i="2" s="1"/>
  <c r="G851" i="2"/>
  <c r="G850" i="2" s="1"/>
  <c r="G849" i="2" s="1"/>
  <c r="G848" i="2" s="1"/>
  <c r="G852" i="2" s="1"/>
  <c r="F844" i="2"/>
  <c r="F843" i="2" s="1"/>
  <c r="F842" i="2" s="1"/>
  <c r="F846" i="2" s="1"/>
  <c r="F841" i="2" s="1"/>
  <c r="E844" i="2"/>
  <c r="E843" i="2" s="1"/>
  <c r="E842" i="2" s="1"/>
  <c r="E846" i="2" s="1"/>
  <c r="E841" i="2" s="1"/>
  <c r="G845" i="2"/>
  <c r="G844" i="2" s="1"/>
  <c r="G843" i="2" s="1"/>
  <c r="G842" i="2" s="1"/>
  <c r="G846" i="2" s="1"/>
  <c r="G841" i="2" s="1"/>
  <c r="F838" i="2"/>
  <c r="F837" i="2" s="1"/>
  <c r="F836" i="2" s="1"/>
  <c r="F840" i="2" s="1"/>
  <c r="F835" i="2" s="1"/>
  <c r="E838" i="2"/>
  <c r="E837" i="2" s="1"/>
  <c r="E836" i="2" s="1"/>
  <c r="E840" i="2" s="1"/>
  <c r="E835" i="2" s="1"/>
  <c r="G839" i="2"/>
  <c r="G838" i="2" s="1"/>
  <c r="G837" i="2" s="1"/>
  <c r="G836" i="2" s="1"/>
  <c r="G840" i="2" s="1"/>
  <c r="G835" i="2" s="1"/>
  <c r="G833" i="2"/>
  <c r="G832" i="2" s="1"/>
  <c r="G831" i="2" s="1"/>
  <c r="G830" i="2" s="1"/>
  <c r="G834" i="2" s="1"/>
  <c r="F832" i="2"/>
  <c r="F831" i="2" s="1"/>
  <c r="F830" i="2" s="1"/>
  <c r="F834" i="2" s="1"/>
  <c r="E832" i="2"/>
  <c r="E831" i="2" s="1"/>
  <c r="E830" i="2" s="1"/>
  <c r="E834" i="2" s="1"/>
  <c r="E1049" i="2" s="1"/>
  <c r="G828" i="2"/>
  <c r="G827" i="2" s="1"/>
  <c r="G826" i="2" s="1"/>
  <c r="G825" i="2" s="1"/>
  <c r="G829" i="2" s="1"/>
  <c r="F827" i="2"/>
  <c r="F826" i="2" s="1"/>
  <c r="F825" i="2" s="1"/>
  <c r="F829" i="2" s="1"/>
  <c r="E827" i="2"/>
  <c r="E826" i="2" s="1"/>
  <c r="E825" i="2" s="1"/>
  <c r="E829" i="2" s="1"/>
  <c r="F822" i="2"/>
  <c r="F821" i="2" s="1"/>
  <c r="F820" i="2" s="1"/>
  <c r="F824" i="2" s="1"/>
  <c r="E822" i="2"/>
  <c r="E821" i="2" s="1"/>
  <c r="E820" i="2" s="1"/>
  <c r="E824" i="2" s="1"/>
  <c r="G823" i="2"/>
  <c r="G822" i="2" s="1"/>
  <c r="G821" i="2" s="1"/>
  <c r="G820" i="2" s="1"/>
  <c r="G824" i="2" s="1"/>
  <c r="G818" i="2"/>
  <c r="G817" i="2" s="1"/>
  <c r="G816" i="2" s="1"/>
  <c r="G815" i="2" s="1"/>
  <c r="G819" i="2" s="1"/>
  <c r="F817" i="2"/>
  <c r="F816" i="2" s="1"/>
  <c r="F815" i="2" s="1"/>
  <c r="F819" i="2" s="1"/>
  <c r="E817" i="2"/>
  <c r="E816" i="2" s="1"/>
  <c r="E815" i="2" s="1"/>
  <c r="E819" i="2" s="1"/>
  <c r="E1047" i="2" l="1"/>
  <c r="F116" i="2"/>
  <c r="F219" i="2" s="1"/>
  <c r="G24" i="2"/>
  <c r="G25" i="2" s="1"/>
  <c r="E116" i="2"/>
  <c r="E219" i="2" s="1"/>
  <c r="G129" i="2"/>
  <c r="G118" i="2"/>
  <c r="F1009" i="2"/>
  <c r="F1008" i="2" s="1"/>
  <c r="F1021" i="2" s="1"/>
  <c r="F1007" i="2" s="1"/>
  <c r="G1027" i="2"/>
  <c r="G1014" i="2"/>
  <c r="G1009" i="2" s="1"/>
  <c r="G1008" i="2" s="1"/>
  <c r="G1021" i="2" s="1"/>
  <c r="G1007" i="2" s="1"/>
  <c r="E1009" i="2"/>
  <c r="E1008" i="2" s="1"/>
  <c r="E1021" i="2" s="1"/>
  <c r="F1027" i="2"/>
  <c r="F1005" i="2" s="1"/>
  <c r="F1003" i="2" s="1"/>
  <c r="F280" i="2" s="1"/>
  <c r="E975" i="2"/>
  <c r="E974" i="2" s="1"/>
  <c r="F975" i="2"/>
  <c r="F974" i="2" s="1"/>
  <c r="G976" i="2"/>
  <c r="F984" i="2"/>
  <c r="F983" i="2" s="1"/>
  <c r="F908" i="2"/>
  <c r="E913" i="2"/>
  <c r="F913" i="2"/>
  <c r="G930" i="2"/>
  <c r="G958" i="2"/>
  <c r="E890" i="2"/>
  <c r="E889" i="2" s="1"/>
  <c r="E901" i="2" s="1"/>
  <c r="G934" i="2"/>
  <c r="G933" i="2" s="1"/>
  <c r="G952" i="2"/>
  <c r="G951" i="2" s="1"/>
  <c r="G950" i="2" s="1"/>
  <c r="G955" i="2" s="1"/>
  <c r="E957" i="2"/>
  <c r="E956" i="2" s="1"/>
  <c r="E967" i="2" s="1"/>
  <c r="E949" i="2" s="1"/>
  <c r="G962" i="2"/>
  <c r="G979" i="2"/>
  <c r="E984" i="2"/>
  <c r="E983" i="2" s="1"/>
  <c r="G987" i="2"/>
  <c r="G984" i="2" s="1"/>
  <c r="G983" i="2" s="1"/>
  <c r="G898" i="2"/>
  <c r="G897" i="2" s="1"/>
  <c r="E908" i="2"/>
  <c r="G919" i="2"/>
  <c r="G923" i="2"/>
  <c r="F957" i="2"/>
  <c r="F956" i="2" s="1"/>
  <c r="F967" i="2" s="1"/>
  <c r="F949" i="2" s="1"/>
  <c r="F890" i="2"/>
  <c r="F889" i="2" s="1"/>
  <c r="F901" i="2" s="1"/>
  <c r="G914" i="2"/>
  <c r="G890" i="2"/>
  <c r="G908" i="2"/>
  <c r="G878" i="2"/>
  <c r="G877" i="2" s="1"/>
  <c r="G876" i="2" s="1"/>
  <c r="G881" i="2" s="1"/>
  <c r="G875" i="2" s="1"/>
  <c r="G847" i="2"/>
  <c r="G864" i="2"/>
  <c r="E864" i="2"/>
  <c r="F864" i="2"/>
  <c r="F847" i="2"/>
  <c r="E847" i="2"/>
  <c r="G814" i="2"/>
  <c r="E814" i="2"/>
  <c r="F814" i="2"/>
  <c r="F811" i="2"/>
  <c r="F810" i="2" s="1"/>
  <c r="F809" i="2" s="1"/>
  <c r="F813" i="2" s="1"/>
  <c r="F808" i="2" s="1"/>
  <c r="E811" i="2"/>
  <c r="E810" i="2" s="1"/>
  <c r="E809" i="2" s="1"/>
  <c r="E813" i="2" s="1"/>
  <c r="E808" i="2" s="1"/>
  <c r="G812" i="2"/>
  <c r="G811" i="2" s="1"/>
  <c r="G810" i="2" s="1"/>
  <c r="G809" i="2" s="1"/>
  <c r="G813" i="2" s="1"/>
  <c r="G808" i="2" s="1"/>
  <c r="F805" i="2"/>
  <c r="F804" i="2" s="1"/>
  <c r="F803" i="2" s="1"/>
  <c r="F807" i="2" s="1"/>
  <c r="E805" i="2"/>
  <c r="E804" i="2" s="1"/>
  <c r="E803" i="2" s="1"/>
  <c r="E807" i="2" s="1"/>
  <c r="F800" i="2"/>
  <c r="F799" i="2" s="1"/>
  <c r="F797" i="2"/>
  <c r="F796" i="2" s="1"/>
  <c r="F795" i="2" s="1"/>
  <c r="F802" i="2" s="1"/>
  <c r="E800" i="2"/>
  <c r="E799" i="2" s="1"/>
  <c r="E797" i="2"/>
  <c r="E796" i="2" s="1"/>
  <c r="F792" i="2"/>
  <c r="F791" i="2" s="1"/>
  <c r="F790" i="2" s="1"/>
  <c r="F794" i="2" s="1"/>
  <c r="E792" i="2"/>
  <c r="E791" i="2" s="1"/>
  <c r="E790" i="2" s="1"/>
  <c r="E794" i="2" s="1"/>
  <c r="G801" i="2"/>
  <c r="G800" i="2" s="1"/>
  <c r="G799" i="2" s="1"/>
  <c r="G798" i="2"/>
  <c r="G797" i="2" s="1"/>
  <c r="G796" i="2" s="1"/>
  <c r="G793" i="2"/>
  <c r="G792" i="2" s="1"/>
  <c r="G791" i="2" s="1"/>
  <c r="G790" i="2" s="1"/>
  <c r="G794" i="2" s="1"/>
  <c r="G806" i="2"/>
  <c r="G805" i="2" s="1"/>
  <c r="G804" i="2" s="1"/>
  <c r="G803" i="2" s="1"/>
  <c r="G807" i="2" s="1"/>
  <c r="F786" i="2"/>
  <c r="F785" i="2" s="1"/>
  <c r="F784" i="2" s="1"/>
  <c r="F788" i="2" s="1"/>
  <c r="E786" i="2"/>
  <c r="E785" i="2" s="1"/>
  <c r="E784" i="2" s="1"/>
  <c r="E788" i="2" s="1"/>
  <c r="F781" i="2"/>
  <c r="F780" i="2" s="1"/>
  <c r="F779" i="2" s="1"/>
  <c r="F783" i="2" s="1"/>
  <c r="E781" i="2"/>
  <c r="E780" i="2" s="1"/>
  <c r="E779" i="2" s="1"/>
  <c r="E783" i="2" s="1"/>
  <c r="G787" i="2"/>
  <c r="G786" i="2" s="1"/>
  <c r="G785" i="2" s="1"/>
  <c r="G784" i="2" s="1"/>
  <c r="G788" i="2" s="1"/>
  <c r="G782" i="2"/>
  <c r="G781" i="2" s="1"/>
  <c r="G780" i="2" s="1"/>
  <c r="G779" i="2" s="1"/>
  <c r="G783" i="2" s="1"/>
  <c r="F775" i="2"/>
  <c r="F774" i="2" s="1"/>
  <c r="F773" i="2" s="1"/>
  <c r="F777" i="2" s="1"/>
  <c r="E775" i="2"/>
  <c r="E774" i="2" s="1"/>
  <c r="E773" i="2" s="1"/>
  <c r="E777" i="2" s="1"/>
  <c r="F770" i="2"/>
  <c r="F769" i="2" s="1"/>
  <c r="F768" i="2" s="1"/>
  <c r="F772" i="2" s="1"/>
  <c r="E770" i="2"/>
  <c r="E769" i="2" s="1"/>
  <c r="E768" i="2" s="1"/>
  <c r="E772" i="2" s="1"/>
  <c r="F765" i="2"/>
  <c r="F764" i="2" s="1"/>
  <c r="F763" i="2" s="1"/>
  <c r="F767" i="2" s="1"/>
  <c r="E765" i="2"/>
  <c r="E764" i="2" s="1"/>
  <c r="E763" i="2" s="1"/>
  <c r="E767" i="2" s="1"/>
  <c r="F755" i="2"/>
  <c r="F754" i="2" s="1"/>
  <c r="F756" i="2"/>
  <c r="F760" i="2"/>
  <c r="F759" i="2" s="1"/>
  <c r="F758" i="2" s="1"/>
  <c r="E760" i="2"/>
  <c r="E759" i="2" s="1"/>
  <c r="E758" i="2" s="1"/>
  <c r="E756" i="2"/>
  <c r="E755" i="2" s="1"/>
  <c r="E754" i="2" s="1"/>
  <c r="G776" i="2"/>
  <c r="G775" i="2" s="1"/>
  <c r="G774" i="2" s="1"/>
  <c r="G773" i="2" s="1"/>
  <c r="G777" i="2" s="1"/>
  <c r="G771" i="2"/>
  <c r="G770" i="2" s="1"/>
  <c r="G769" i="2" s="1"/>
  <c r="G768" i="2" s="1"/>
  <c r="G772" i="2" s="1"/>
  <c r="G766" i="2"/>
  <c r="G765" i="2" s="1"/>
  <c r="G764" i="2" s="1"/>
  <c r="G763" i="2" s="1"/>
  <c r="G767" i="2" s="1"/>
  <c r="G757" i="2"/>
  <c r="G756" i="2" s="1"/>
  <c r="G755" i="2" s="1"/>
  <c r="G754" i="2" s="1"/>
  <c r="G761" i="2"/>
  <c r="G760" i="2" s="1"/>
  <c r="G759" i="2" s="1"/>
  <c r="G758" i="2" s="1"/>
  <c r="F750" i="2"/>
  <c r="F749" i="2" s="1"/>
  <c r="F748" i="2" s="1"/>
  <c r="F752" i="2" s="1"/>
  <c r="F747" i="2" s="1"/>
  <c r="E750" i="2"/>
  <c r="E749" i="2" s="1"/>
  <c r="E748" i="2" s="1"/>
  <c r="E752" i="2" s="1"/>
  <c r="E747" i="2" s="1"/>
  <c r="G751" i="2"/>
  <c r="G750" i="2" s="1"/>
  <c r="G749" i="2" s="1"/>
  <c r="G748" i="2" s="1"/>
  <c r="G752" i="2" s="1"/>
  <c r="G747" i="2" s="1"/>
  <c r="F744" i="2"/>
  <c r="F743" i="2" s="1"/>
  <c r="F742" i="2" s="1"/>
  <c r="F746" i="2" s="1"/>
  <c r="F741" i="2" s="1"/>
  <c r="E744" i="2"/>
  <c r="E743" i="2" s="1"/>
  <c r="E742" i="2" s="1"/>
  <c r="E746" i="2" s="1"/>
  <c r="E741" i="2" s="1"/>
  <c r="G745" i="2"/>
  <c r="G744" i="2" s="1"/>
  <c r="G743" i="2" s="1"/>
  <c r="G742" i="2" s="1"/>
  <c r="G746" i="2" s="1"/>
  <c r="G741" i="2" s="1"/>
  <c r="F733" i="2"/>
  <c r="F735" i="2"/>
  <c r="E733" i="2"/>
  <c r="E735" i="2"/>
  <c r="G734" i="2"/>
  <c r="G733" i="2" s="1"/>
  <c r="G736" i="2"/>
  <c r="G735" i="2" s="1"/>
  <c r="G728" i="2"/>
  <c r="G727" i="2" s="1"/>
  <c r="G726" i="2" s="1"/>
  <c r="G725" i="2" s="1"/>
  <c r="G729" i="2" s="1"/>
  <c r="G724" i="2" s="1"/>
  <c r="F727" i="2"/>
  <c r="F726" i="2" s="1"/>
  <c r="F725" i="2" s="1"/>
  <c r="F729" i="2" s="1"/>
  <c r="F724" i="2" s="1"/>
  <c r="E727" i="2"/>
  <c r="E726" i="2" s="1"/>
  <c r="E725" i="2" s="1"/>
  <c r="E729" i="2" s="1"/>
  <c r="E724" i="2" s="1"/>
  <c r="F721" i="2"/>
  <c r="F720" i="2" s="1"/>
  <c r="F719" i="2" s="1"/>
  <c r="F723" i="2" s="1"/>
  <c r="E721" i="2"/>
  <c r="E720" i="2" s="1"/>
  <c r="E719" i="2" s="1"/>
  <c r="E723" i="2" s="1"/>
  <c r="G722" i="2"/>
  <c r="G721" i="2" s="1"/>
  <c r="G720" i="2" s="1"/>
  <c r="G719" i="2" s="1"/>
  <c r="G723" i="2" s="1"/>
  <c r="F714" i="2"/>
  <c r="F713" i="2" s="1"/>
  <c r="F712" i="2" s="1"/>
  <c r="F718" i="2" s="1"/>
  <c r="E714" i="2"/>
  <c r="E713" i="2" s="1"/>
  <c r="E712" i="2" s="1"/>
  <c r="E718" i="2" s="1"/>
  <c r="G715" i="2"/>
  <c r="G716" i="2"/>
  <c r="F699" i="2"/>
  <c r="F698" i="2" s="1"/>
  <c r="F697" i="2" s="1"/>
  <c r="F701" i="2" s="1"/>
  <c r="F706" i="2" s="1"/>
  <c r="E699" i="2"/>
  <c r="E698" i="2" s="1"/>
  <c r="E697" i="2" s="1"/>
  <c r="E701" i="2" s="1"/>
  <c r="F704" i="2"/>
  <c r="F703" i="2" s="1"/>
  <c r="F702" i="2" s="1"/>
  <c r="E704" i="2"/>
  <c r="E703" i="2" s="1"/>
  <c r="E702" i="2" s="1"/>
  <c r="E706" i="2" s="1"/>
  <c r="G705" i="2"/>
  <c r="G704" i="2" s="1"/>
  <c r="G703" i="2" s="1"/>
  <c r="G702" i="2" s="1"/>
  <c r="G706" i="2" s="1"/>
  <c r="G700" i="2"/>
  <c r="G699" i="2" s="1"/>
  <c r="G698" i="2" s="1"/>
  <c r="G697" i="2" s="1"/>
  <c r="G701" i="2" s="1"/>
  <c r="E690" i="2"/>
  <c r="E696" i="2" s="1"/>
  <c r="E694" i="2"/>
  <c r="G694" i="2"/>
  <c r="F692" i="2"/>
  <c r="F694" i="2"/>
  <c r="E692" i="2"/>
  <c r="G693" i="2"/>
  <c r="G692" i="2" s="1"/>
  <c r="G691" i="2" s="1"/>
  <c r="G690" i="2" s="1"/>
  <c r="G696" i="2" s="1"/>
  <c r="G116" i="2" l="1"/>
  <c r="G219" i="2" s="1"/>
  <c r="E778" i="2"/>
  <c r="G1005" i="2"/>
  <c r="G1003" i="2" s="1"/>
  <c r="G280" i="2" s="1"/>
  <c r="E1007" i="2"/>
  <c r="G889" i="2"/>
  <c r="G901" i="2" s="1"/>
  <c r="E907" i="2"/>
  <c r="E943" i="2" s="1"/>
  <c r="E888" i="2" s="1"/>
  <c r="G957" i="2"/>
  <c r="G956" i="2" s="1"/>
  <c r="G967" i="2" s="1"/>
  <c r="G949" i="2" s="1"/>
  <c r="E990" i="2"/>
  <c r="G975" i="2"/>
  <c r="G974" i="2" s="1"/>
  <c r="G990" i="2" s="1"/>
  <c r="G973" i="2" s="1"/>
  <c r="F990" i="2"/>
  <c r="F973" i="2" s="1"/>
  <c r="F907" i="2"/>
  <c r="F943" i="2" s="1"/>
  <c r="F888" i="2" s="1"/>
  <c r="G913" i="2"/>
  <c r="G907" i="2" s="1"/>
  <c r="G943" i="2" s="1"/>
  <c r="E795" i="2"/>
  <c r="E802" i="2" s="1"/>
  <c r="F789" i="2"/>
  <c r="G795" i="2"/>
  <c r="G802" i="2" s="1"/>
  <c r="G778" i="2"/>
  <c r="F778" i="2"/>
  <c r="F762" i="2"/>
  <c r="F753" i="2" s="1"/>
  <c r="E762" i="2"/>
  <c r="E753" i="2" s="1"/>
  <c r="G762" i="2"/>
  <c r="G753" i="2" s="1"/>
  <c r="G732" i="2"/>
  <c r="G731" i="2" s="1"/>
  <c r="G737" i="2" s="1"/>
  <c r="G730" i="2" s="1"/>
  <c r="E732" i="2"/>
  <c r="E731" i="2" s="1"/>
  <c r="E737" i="2" s="1"/>
  <c r="E730" i="2" s="1"/>
  <c r="F732" i="2"/>
  <c r="F731" i="2" s="1"/>
  <c r="F737" i="2" s="1"/>
  <c r="F730" i="2" s="1"/>
  <c r="F711" i="2"/>
  <c r="G714" i="2"/>
  <c r="G713" i="2" s="1"/>
  <c r="G712" i="2" s="1"/>
  <c r="G718" i="2" s="1"/>
  <c r="G711" i="2" s="1"/>
  <c r="E711" i="2"/>
  <c r="F691" i="2"/>
  <c r="F690" i="2" s="1"/>
  <c r="F696" i="2" s="1"/>
  <c r="F689" i="2" s="1"/>
  <c r="G689" i="2"/>
  <c r="F686" i="2"/>
  <c r="F684" i="2"/>
  <c r="E686" i="2"/>
  <c r="E684" i="2"/>
  <c r="F679" i="2"/>
  <c r="F678" i="2" s="1"/>
  <c r="F677" i="2" s="1"/>
  <c r="F681" i="2" s="1"/>
  <c r="E679" i="2"/>
  <c r="E678" i="2" s="1"/>
  <c r="E677" i="2" s="1"/>
  <c r="E681" i="2" s="1"/>
  <c r="F674" i="2"/>
  <c r="F673" i="2" s="1"/>
  <c r="F672" i="2" s="1"/>
  <c r="E674" i="2"/>
  <c r="E673" i="2" s="1"/>
  <c r="E672" i="2" s="1"/>
  <c r="F670" i="2"/>
  <c r="E670" i="2"/>
  <c r="F666" i="2"/>
  <c r="E666" i="2"/>
  <c r="F663" i="2"/>
  <c r="E663" i="2"/>
  <c r="F658" i="2"/>
  <c r="F657" i="2" s="1"/>
  <c r="F656" i="2" s="1"/>
  <c r="F660" i="2" s="1"/>
  <c r="E658" i="2"/>
  <c r="E657" i="2" s="1"/>
  <c r="E656" i="2" s="1"/>
  <c r="E660" i="2" s="1"/>
  <c r="G659" i="2"/>
  <c r="G658" i="2" s="1"/>
  <c r="G657" i="2" s="1"/>
  <c r="G656" i="2" s="1"/>
  <c r="G660" i="2" s="1"/>
  <c r="G664" i="2"/>
  <c r="G665" i="2"/>
  <c r="G667" i="2"/>
  <c r="G668" i="2"/>
  <c r="G669" i="2"/>
  <c r="G671" i="2"/>
  <c r="G670" i="2" s="1"/>
  <c r="G675" i="2"/>
  <c r="G674" i="2" s="1"/>
  <c r="G673" i="2" s="1"/>
  <c r="G672" i="2" s="1"/>
  <c r="G680" i="2"/>
  <c r="G679" i="2" s="1"/>
  <c r="G678" i="2" s="1"/>
  <c r="G677" i="2" s="1"/>
  <c r="G681" i="2" s="1"/>
  <c r="G685" i="2"/>
  <c r="G684" i="2" s="1"/>
  <c r="G687" i="2"/>
  <c r="G686" i="2" s="1"/>
  <c r="F637" i="2"/>
  <c r="G638" i="2"/>
  <c r="G637" i="2" s="1"/>
  <c r="G640" i="2"/>
  <c r="G639" i="2" s="1"/>
  <c r="F639" i="2"/>
  <c r="F642" i="2"/>
  <c r="F641" i="2" s="1"/>
  <c r="G643" i="2"/>
  <c r="E642" i="2"/>
  <c r="E639" i="2"/>
  <c r="E637" i="2"/>
  <c r="F647" i="2"/>
  <c r="F646" i="2" s="1"/>
  <c r="F645" i="2" s="1"/>
  <c r="E647" i="2"/>
  <c r="E646" i="2" s="1"/>
  <c r="E645" i="2" s="1"/>
  <c r="G648" i="2"/>
  <c r="G647" i="2" s="1"/>
  <c r="G646" i="2" s="1"/>
  <c r="G645" i="2" s="1"/>
  <c r="G652" i="2"/>
  <c r="G651" i="2" s="1"/>
  <c r="G650" i="2" s="1"/>
  <c r="G649" i="2" s="1"/>
  <c r="F651" i="2"/>
  <c r="F650" i="2" s="1"/>
  <c r="F649" i="2" s="1"/>
  <c r="E651" i="2"/>
  <c r="E650" i="2" s="1"/>
  <c r="E649" i="2" s="1"/>
  <c r="F630" i="2"/>
  <c r="F629" i="2" s="1"/>
  <c r="F628" i="2" s="1"/>
  <c r="F632" i="2" s="1"/>
  <c r="E630" i="2"/>
  <c r="E629" i="2" s="1"/>
  <c r="E628" i="2" s="1"/>
  <c r="E632" i="2" s="1"/>
  <c r="F625" i="2"/>
  <c r="F624" i="2" s="1"/>
  <c r="F623" i="2" s="1"/>
  <c r="E625" i="2"/>
  <c r="E624" i="2" s="1"/>
  <c r="E623" i="2" s="1"/>
  <c r="F621" i="2"/>
  <c r="F620" i="2" s="1"/>
  <c r="F619" i="2" s="1"/>
  <c r="E621" i="2"/>
  <c r="E620" i="2" s="1"/>
  <c r="E619" i="2" s="1"/>
  <c r="F616" i="2"/>
  <c r="F615" i="2" s="1"/>
  <c r="F614" i="2" s="1"/>
  <c r="F609" i="2"/>
  <c r="F611" i="2"/>
  <c r="E616" i="2"/>
  <c r="E615" i="2" s="1"/>
  <c r="E614" i="2" s="1"/>
  <c r="E611" i="2"/>
  <c r="E609" i="2"/>
  <c r="F604" i="2"/>
  <c r="F603" i="2" s="1"/>
  <c r="F602" i="2" s="1"/>
  <c r="F606" i="2" s="1"/>
  <c r="E604" i="2"/>
  <c r="E603" i="2" s="1"/>
  <c r="E602" i="2" s="1"/>
  <c r="E606" i="2" s="1"/>
  <c r="G605" i="2"/>
  <c r="G604" i="2" s="1"/>
  <c r="G603" i="2" s="1"/>
  <c r="G602" i="2" s="1"/>
  <c r="G606" i="2" s="1"/>
  <c r="G610" i="2"/>
  <c r="G609" i="2" s="1"/>
  <c r="G612" i="2"/>
  <c r="G613" i="2"/>
  <c r="G617" i="2"/>
  <c r="G616" i="2" s="1"/>
  <c r="G615" i="2" s="1"/>
  <c r="G614" i="2" s="1"/>
  <c r="G622" i="2"/>
  <c r="G621" i="2" s="1"/>
  <c r="G620" i="2" s="1"/>
  <c r="G619" i="2" s="1"/>
  <c r="G626" i="2"/>
  <c r="G625" i="2" s="1"/>
  <c r="G624" i="2" s="1"/>
  <c r="G623" i="2" s="1"/>
  <c r="G631" i="2"/>
  <c r="G630" i="2" s="1"/>
  <c r="G629" i="2" s="1"/>
  <c r="G628" i="2" s="1"/>
  <c r="G632" i="2" s="1"/>
  <c r="G588" i="2"/>
  <c r="G598" i="2"/>
  <c r="F597" i="2"/>
  <c r="E597" i="2"/>
  <c r="E596" i="2" s="1"/>
  <c r="E595" i="2" s="1"/>
  <c r="E599" i="2" s="1"/>
  <c r="G593" i="2"/>
  <c r="G592" i="2" s="1"/>
  <c r="F592" i="2"/>
  <c r="F591" i="2" s="1"/>
  <c r="F590" i="2" s="1"/>
  <c r="F594" i="2" s="1"/>
  <c r="E592" i="2"/>
  <c r="E591" i="2" s="1"/>
  <c r="G587" i="2"/>
  <c r="G586" i="2" s="1"/>
  <c r="G585" i="2" s="1"/>
  <c r="F586" i="2"/>
  <c r="F585" i="2" s="1"/>
  <c r="E586" i="2"/>
  <c r="E585" i="2" s="1"/>
  <c r="F581" i="2"/>
  <c r="E581" i="2"/>
  <c r="G584" i="2"/>
  <c r="G583" i="2"/>
  <c r="G582" i="2"/>
  <c r="G580" i="2"/>
  <c r="G579" i="2"/>
  <c r="G578" i="2"/>
  <c r="F577" i="2"/>
  <c r="F576" i="2" s="1"/>
  <c r="E577" i="2"/>
  <c r="G572" i="2"/>
  <c r="G573" i="2"/>
  <c r="F571" i="2"/>
  <c r="F570" i="2" s="1"/>
  <c r="F569" i="2" s="1"/>
  <c r="F574" i="2" s="1"/>
  <c r="E571" i="2"/>
  <c r="E570" i="2" s="1"/>
  <c r="E569" i="2" s="1"/>
  <c r="E574" i="2" s="1"/>
  <c r="G565" i="2"/>
  <c r="G564" i="2" s="1"/>
  <c r="G567" i="2"/>
  <c r="G566" i="2" s="1"/>
  <c r="F564" i="2"/>
  <c r="F566" i="2"/>
  <c r="E564" i="2"/>
  <c r="E566" i="2"/>
  <c r="F557" i="2"/>
  <c r="F556" i="2" s="1"/>
  <c r="F555" i="2" s="1"/>
  <c r="F559" i="2" s="1"/>
  <c r="E557" i="2"/>
  <c r="E556" i="2" s="1"/>
  <c r="E555" i="2" s="1"/>
  <c r="E559" i="2" s="1"/>
  <c r="F552" i="2"/>
  <c r="F551" i="2" s="1"/>
  <c r="F550" i="2" s="1"/>
  <c r="F554" i="2" s="1"/>
  <c r="E552" i="2"/>
  <c r="E551" i="2" s="1"/>
  <c r="E550" i="2" s="1"/>
  <c r="E554" i="2" s="1"/>
  <c r="G553" i="2"/>
  <c r="G552" i="2" s="1"/>
  <c r="G551" i="2" s="1"/>
  <c r="G550" i="2" s="1"/>
  <c r="G554" i="2" s="1"/>
  <c r="G558" i="2"/>
  <c r="G557" i="2" s="1"/>
  <c r="G556" i="2" s="1"/>
  <c r="G555" i="2" s="1"/>
  <c r="G559" i="2" s="1"/>
  <c r="F521" i="2"/>
  <c r="F520" i="2" s="1"/>
  <c r="F519" i="2" s="1"/>
  <c r="F523" i="2" s="1"/>
  <c r="E521" i="2"/>
  <c r="E520" i="2" s="1"/>
  <c r="E519" i="2" s="1"/>
  <c r="E523" i="2" s="1"/>
  <c r="G546" i="2"/>
  <c r="G545" i="2" s="1"/>
  <c r="G544" i="2" s="1"/>
  <c r="G543" i="2" s="1"/>
  <c r="G547" i="2" s="1"/>
  <c r="F545" i="2"/>
  <c r="F544" i="2" s="1"/>
  <c r="F543" i="2" s="1"/>
  <c r="F547" i="2" s="1"/>
  <c r="E545" i="2"/>
  <c r="E544" i="2" s="1"/>
  <c r="E543" i="2" s="1"/>
  <c r="E547" i="2" s="1"/>
  <c r="G541" i="2"/>
  <c r="G540" i="2" s="1"/>
  <c r="G539" i="2" s="1"/>
  <c r="G538" i="2" s="1"/>
  <c r="G542" i="2" s="1"/>
  <c r="F540" i="2"/>
  <c r="F539" i="2" s="1"/>
  <c r="F538" i="2" s="1"/>
  <c r="F542" i="2" s="1"/>
  <c r="E540" i="2"/>
  <c r="E539" i="2" s="1"/>
  <c r="E538" i="2" s="1"/>
  <c r="E542" i="2" s="1"/>
  <c r="F536" i="2"/>
  <c r="G536" i="2" s="1"/>
  <c r="F526" i="2"/>
  <c r="E526" i="2"/>
  <c r="F530" i="2"/>
  <c r="E530" i="2"/>
  <c r="F534" i="2"/>
  <c r="F533" i="2" s="1"/>
  <c r="F532" i="2" s="1"/>
  <c r="E534" i="2"/>
  <c r="E533" i="2" s="1"/>
  <c r="E532" i="2" s="1"/>
  <c r="G535" i="2"/>
  <c r="G534" i="2" s="1"/>
  <c r="G533" i="2" s="1"/>
  <c r="G532" i="2" s="1"/>
  <c r="G531" i="2"/>
  <c r="G530" i="2" s="1"/>
  <c r="G529" i="2"/>
  <c r="G528" i="2"/>
  <c r="G527" i="2"/>
  <c r="G522" i="2"/>
  <c r="G521" i="2" s="1"/>
  <c r="G520" i="2" s="1"/>
  <c r="G519" i="2" s="1"/>
  <c r="G523" i="2" s="1"/>
  <c r="E708" i="2" l="1"/>
  <c r="G708" i="2"/>
  <c r="G789" i="2"/>
  <c r="F627" i="2"/>
  <c r="G642" i="2"/>
  <c r="E662" i="2"/>
  <c r="E661" i="2" s="1"/>
  <c r="E676" i="2" s="1"/>
  <c r="F886" i="2"/>
  <c r="F884" i="2" s="1"/>
  <c r="F279" i="2" s="1"/>
  <c r="E973" i="2"/>
  <c r="E886" i="2" s="1"/>
  <c r="E884" i="2" s="1"/>
  <c r="E279" i="2" s="1"/>
  <c r="E789" i="2"/>
  <c r="E739" i="2" s="1"/>
  <c r="G888" i="2"/>
  <c r="G886" i="2" s="1"/>
  <c r="G884" i="2" s="1"/>
  <c r="G279" i="2" s="1"/>
  <c r="F739" i="2"/>
  <c r="F708" i="2"/>
  <c r="G683" i="2"/>
  <c r="G682" i="2" s="1"/>
  <c r="G688" i="2" s="1"/>
  <c r="G666" i="2"/>
  <c r="G663" i="2"/>
  <c r="E683" i="2"/>
  <c r="E682" i="2" s="1"/>
  <c r="E688" i="2" s="1"/>
  <c r="F683" i="2"/>
  <c r="F682" i="2" s="1"/>
  <c r="F688" i="2" s="1"/>
  <c r="F662" i="2"/>
  <c r="F661" i="2" s="1"/>
  <c r="F676" i="2" s="1"/>
  <c r="F636" i="2"/>
  <c r="F635" i="2" s="1"/>
  <c r="F644" i="2" s="1"/>
  <c r="G636" i="2"/>
  <c r="E636" i="2"/>
  <c r="E653" i="2"/>
  <c r="F653" i="2"/>
  <c r="G653" i="2"/>
  <c r="G611" i="2"/>
  <c r="E608" i="2"/>
  <c r="E607" i="2" s="1"/>
  <c r="E618" i="2" s="1"/>
  <c r="F608" i="2"/>
  <c r="F607" i="2" s="1"/>
  <c r="F618" i="2" s="1"/>
  <c r="F601" i="2" s="1"/>
  <c r="E627" i="2"/>
  <c r="E641" i="2"/>
  <c r="G641" i="2" s="1"/>
  <c r="E563" i="2"/>
  <c r="E562" i="2" s="1"/>
  <c r="E568" i="2" s="1"/>
  <c r="F563" i="2"/>
  <c r="F562" i="2" s="1"/>
  <c r="F568" i="2" s="1"/>
  <c r="G581" i="2"/>
  <c r="G627" i="2"/>
  <c r="G608" i="2"/>
  <c r="G607" i="2" s="1"/>
  <c r="G618" i="2" s="1"/>
  <c r="G571" i="2"/>
  <c r="G570" i="2" s="1"/>
  <c r="G569" i="2" s="1"/>
  <c r="G574" i="2" s="1"/>
  <c r="F575" i="2"/>
  <c r="F589" i="2" s="1"/>
  <c r="G577" i="2"/>
  <c r="E576" i="2"/>
  <c r="E575" i="2" s="1"/>
  <c r="E589" i="2" s="1"/>
  <c r="G597" i="2"/>
  <c r="G596" i="2" s="1"/>
  <c r="G595" i="2" s="1"/>
  <c r="G599" i="2" s="1"/>
  <c r="G591" i="2"/>
  <c r="G590" i="2" s="1"/>
  <c r="G594" i="2" s="1"/>
  <c r="E590" i="2"/>
  <c r="E594" i="2" s="1"/>
  <c r="G563" i="2"/>
  <c r="G562" i="2" s="1"/>
  <c r="G568" i="2" s="1"/>
  <c r="F596" i="2"/>
  <c r="F595" i="2" s="1"/>
  <c r="F599" i="2" s="1"/>
  <c r="G526" i="2"/>
  <c r="G525" i="2" s="1"/>
  <c r="G524" i="2" s="1"/>
  <c r="G537" i="2" s="1"/>
  <c r="G518" i="2" s="1"/>
  <c r="E525" i="2"/>
  <c r="E524" i="2" s="1"/>
  <c r="E537" i="2" s="1"/>
  <c r="E518" i="2" s="1"/>
  <c r="F525" i="2"/>
  <c r="F524" i="2" s="1"/>
  <c r="F537" i="2" s="1"/>
  <c r="F518" i="2" s="1"/>
  <c r="E549" i="2"/>
  <c r="F549" i="2"/>
  <c r="G549" i="2"/>
  <c r="F514" i="2"/>
  <c r="E514" i="2"/>
  <c r="G515" i="2"/>
  <c r="G514" i="2" s="1"/>
  <c r="G513" i="2"/>
  <c r="G512" i="2" s="1"/>
  <c r="F512" i="2"/>
  <c r="F511" i="2" s="1"/>
  <c r="E512" i="2"/>
  <c r="G510" i="2"/>
  <c r="G509" i="2" s="1"/>
  <c r="G508" i="2" s="1"/>
  <c r="F509" i="2"/>
  <c r="F508" i="2" s="1"/>
  <c r="E509" i="2"/>
  <c r="E508" i="2" s="1"/>
  <c r="G505" i="2"/>
  <c r="G504" i="2" s="1"/>
  <c r="G503" i="2" s="1"/>
  <c r="G502" i="2" s="1"/>
  <c r="G506" i="2" s="1"/>
  <c r="F504" i="2"/>
  <c r="F503" i="2" s="1"/>
  <c r="F502" i="2" s="1"/>
  <c r="F506" i="2" s="1"/>
  <c r="E504" i="2"/>
  <c r="E503" i="2" s="1"/>
  <c r="E502" i="2" s="1"/>
  <c r="E506" i="2" s="1"/>
  <c r="G500" i="2"/>
  <c r="G499" i="2" s="1"/>
  <c r="G498" i="2" s="1"/>
  <c r="F499" i="2"/>
  <c r="F498" i="2" s="1"/>
  <c r="E499" i="2"/>
  <c r="E498" i="2" s="1"/>
  <c r="G497" i="2"/>
  <c r="G496" i="2" s="1"/>
  <c r="G495" i="2" s="1"/>
  <c r="F496" i="2"/>
  <c r="F495" i="2" s="1"/>
  <c r="E496" i="2"/>
  <c r="E495" i="2" s="1"/>
  <c r="G493" i="2"/>
  <c r="G492" i="2"/>
  <c r="F491" i="2"/>
  <c r="E491" i="2"/>
  <c r="G490" i="2"/>
  <c r="G489" i="2" s="1"/>
  <c r="F489" i="2"/>
  <c r="E489" i="2"/>
  <c r="F453" i="2"/>
  <c r="E453" i="2"/>
  <c r="G454" i="2"/>
  <c r="G412" i="2"/>
  <c r="E429" i="2"/>
  <c r="E428" i="2" s="1"/>
  <c r="E416" i="2"/>
  <c r="E414" i="2"/>
  <c r="E409" i="2"/>
  <c r="F465" i="2"/>
  <c r="E465" i="2"/>
  <c r="E464" i="2" s="1"/>
  <c r="F416" i="2"/>
  <c r="G417" i="2"/>
  <c r="G474" i="2"/>
  <c r="G473" i="2" s="1"/>
  <c r="G472" i="2" s="1"/>
  <c r="G471" i="2" s="1"/>
  <c r="F473" i="2"/>
  <c r="F472" i="2" s="1"/>
  <c r="F471" i="2" s="1"/>
  <c r="E473" i="2"/>
  <c r="E472" i="2" s="1"/>
  <c r="E471" i="2" s="1"/>
  <c r="G480" i="2"/>
  <c r="G479" i="2"/>
  <c r="G478" i="2"/>
  <c r="F477" i="2"/>
  <c r="F476" i="2" s="1"/>
  <c r="F475" i="2" s="1"/>
  <c r="E477" i="2"/>
  <c r="E476" i="2" s="1"/>
  <c r="E475" i="2" s="1"/>
  <c r="F464" i="2"/>
  <c r="F468" i="2"/>
  <c r="F467" i="2" s="1"/>
  <c r="E468" i="2"/>
  <c r="E467" i="2" s="1"/>
  <c r="G469" i="2"/>
  <c r="G468" i="2" s="1"/>
  <c r="G467" i="2" s="1"/>
  <c r="G466" i="2"/>
  <c r="G461" i="2"/>
  <c r="G460" i="2" s="1"/>
  <c r="G459" i="2" s="1"/>
  <c r="F460" i="2"/>
  <c r="F459" i="2" s="1"/>
  <c r="E460" i="2"/>
  <c r="E459" i="2" s="1"/>
  <c r="G458" i="2"/>
  <c r="G457" i="2" s="1"/>
  <c r="G456" i="2" s="1"/>
  <c r="F457" i="2"/>
  <c r="F456" i="2" s="1"/>
  <c r="E457" i="2"/>
  <c r="E456" i="2" s="1"/>
  <c r="G455" i="2"/>
  <c r="G452" i="2"/>
  <c r="G451" i="2"/>
  <c r="F450" i="2"/>
  <c r="E450" i="2"/>
  <c r="F445" i="2"/>
  <c r="F444" i="2" s="1"/>
  <c r="E445" i="2"/>
  <c r="E444" i="2" s="1"/>
  <c r="F442" i="2"/>
  <c r="F441" i="2" s="1"/>
  <c r="E442" i="2"/>
  <c r="G446" i="2"/>
  <c r="G445" i="2" s="1"/>
  <c r="G444" i="2" s="1"/>
  <c r="G443" i="2"/>
  <c r="G442" i="2" s="1"/>
  <c r="G441" i="2" s="1"/>
  <c r="F437" i="2"/>
  <c r="F436" i="2" s="1"/>
  <c r="F435" i="2" s="1"/>
  <c r="E437" i="2"/>
  <c r="E436" i="2" s="1"/>
  <c r="E435" i="2" s="1"/>
  <c r="G438" i="2"/>
  <c r="G437" i="2" s="1"/>
  <c r="G436" i="2" s="1"/>
  <c r="G435" i="2" s="1"/>
  <c r="G434" i="2"/>
  <c r="F433" i="2"/>
  <c r="F432" i="2" s="1"/>
  <c r="E433" i="2"/>
  <c r="E432" i="2" s="1"/>
  <c r="G431" i="2"/>
  <c r="G430" i="2"/>
  <c r="F429" i="2"/>
  <c r="F428" i="2" s="1"/>
  <c r="G427" i="2"/>
  <c r="G426" i="2"/>
  <c r="G425" i="2"/>
  <c r="G424" i="2"/>
  <c r="F423" i="2"/>
  <c r="E423" i="2"/>
  <c r="G422" i="2"/>
  <c r="G421" i="2"/>
  <c r="G420" i="2"/>
  <c r="G419" i="2"/>
  <c r="G418" i="2"/>
  <c r="G415" i="2"/>
  <c r="F414" i="2"/>
  <c r="F409" i="2"/>
  <c r="G413" i="2"/>
  <c r="G411" i="2"/>
  <c r="G410" i="2"/>
  <c r="F406" i="2"/>
  <c r="E406" i="2"/>
  <c r="F404" i="2"/>
  <c r="E404" i="2"/>
  <c r="F402" i="2"/>
  <c r="E402" i="2"/>
  <c r="G403" i="2"/>
  <c r="G402" i="2" s="1"/>
  <c r="G405" i="2"/>
  <c r="G404" i="2" s="1"/>
  <c r="G407" i="2"/>
  <c r="G406" i="2" s="1"/>
  <c r="F396" i="2"/>
  <c r="F395" i="2" s="1"/>
  <c r="F394" i="2" s="1"/>
  <c r="F398" i="2" s="1"/>
  <c r="E396" i="2"/>
  <c r="E395" i="2" s="1"/>
  <c r="E394" i="2" s="1"/>
  <c r="E398" i="2" s="1"/>
  <c r="G397" i="2"/>
  <c r="G396" i="2" s="1"/>
  <c r="G395" i="2" s="1"/>
  <c r="G394" i="2" s="1"/>
  <c r="G398" i="2" s="1"/>
  <c r="F391" i="2"/>
  <c r="F390" i="2" s="1"/>
  <c r="F389" i="2" s="1"/>
  <c r="E391" i="2"/>
  <c r="E390" i="2" s="1"/>
  <c r="E389" i="2" s="1"/>
  <c r="F387" i="2"/>
  <c r="F386" i="2" s="1"/>
  <c r="E387" i="2"/>
  <c r="E386" i="2" s="1"/>
  <c r="F383" i="2"/>
  <c r="E383" i="2"/>
  <c r="F381" i="2"/>
  <c r="E381" i="2"/>
  <c r="G392" i="2"/>
  <c r="G391" i="2" s="1"/>
  <c r="G390" i="2" s="1"/>
  <c r="G389" i="2" s="1"/>
  <c r="G388" i="2"/>
  <c r="G387" i="2" s="1"/>
  <c r="G386" i="2" s="1"/>
  <c r="G385" i="2"/>
  <c r="G384" i="2"/>
  <c r="G382" i="2"/>
  <c r="G381" i="2" s="1"/>
  <c r="E601" i="2" l="1"/>
  <c r="E449" i="2"/>
  <c r="E448" i="2" s="1"/>
  <c r="E462" i="2" s="1"/>
  <c r="G739" i="2"/>
  <c r="F655" i="2"/>
  <c r="G662" i="2"/>
  <c r="G661" i="2" s="1"/>
  <c r="G676" i="2" s="1"/>
  <c r="G655" i="2" s="1"/>
  <c r="G635" i="2"/>
  <c r="G644" i="2" s="1"/>
  <c r="G634" i="2" s="1"/>
  <c r="E655" i="2"/>
  <c r="F634" i="2"/>
  <c r="G601" i="2"/>
  <c r="F561" i="2"/>
  <c r="E561" i="2"/>
  <c r="G576" i="2"/>
  <c r="G575" i="2" s="1"/>
  <c r="G589" i="2" s="1"/>
  <c r="G561" i="2" s="1"/>
  <c r="E635" i="2"/>
  <c r="E644" i="2" s="1"/>
  <c r="E380" i="2"/>
  <c r="E379" i="2" s="1"/>
  <c r="E393" i="2" s="1"/>
  <c r="E377" i="2" s="1"/>
  <c r="F488" i="2"/>
  <c r="F487" i="2" s="1"/>
  <c r="E494" i="2"/>
  <c r="E511" i="2"/>
  <c r="E507" i="2" s="1"/>
  <c r="E516" i="2" s="1"/>
  <c r="E1048" i="2" s="1"/>
  <c r="E488" i="2"/>
  <c r="E487" i="2" s="1"/>
  <c r="G494" i="2"/>
  <c r="G491" i="2"/>
  <c r="G488" i="2" s="1"/>
  <c r="G487" i="2" s="1"/>
  <c r="F494" i="2"/>
  <c r="F507" i="2"/>
  <c r="F516" i="2" s="1"/>
  <c r="G511" i="2"/>
  <c r="G507" i="2" s="1"/>
  <c r="G516" i="2" s="1"/>
  <c r="F408" i="2"/>
  <c r="G423" i="2"/>
  <c r="G453" i="2"/>
  <c r="E408" i="2"/>
  <c r="F449" i="2"/>
  <c r="F448" i="2" s="1"/>
  <c r="F462" i="2" s="1"/>
  <c r="F440" i="2"/>
  <c r="F447" i="2" s="1"/>
  <c r="E441" i="2"/>
  <c r="E440" i="2" s="1"/>
  <c r="E447" i="2" s="1"/>
  <c r="F380" i="2"/>
  <c r="F379" i="2" s="1"/>
  <c r="F393" i="2" s="1"/>
  <c r="F377" i="2" s="1"/>
  <c r="G465" i="2"/>
  <c r="G464" i="2" s="1"/>
  <c r="G463" i="2" s="1"/>
  <c r="G470" i="2" s="1"/>
  <c r="G1046" i="2" s="1"/>
  <c r="E463" i="2"/>
  <c r="E470" i="2" s="1"/>
  <c r="E1046" i="2" s="1"/>
  <c r="G477" i="2"/>
  <c r="G476" i="2" s="1"/>
  <c r="G475" i="2" s="1"/>
  <c r="G481" i="2" s="1"/>
  <c r="G416" i="2"/>
  <c r="G450" i="2"/>
  <c r="F463" i="2"/>
  <c r="F470" i="2" s="1"/>
  <c r="E481" i="2"/>
  <c r="F481" i="2"/>
  <c r="G409" i="2"/>
  <c r="G440" i="2"/>
  <c r="G447" i="2" s="1"/>
  <c r="G1044" i="2" s="1"/>
  <c r="G433" i="2"/>
  <c r="G432" i="2" s="1"/>
  <c r="G414" i="2"/>
  <c r="G429" i="2"/>
  <c r="G428" i="2" s="1"/>
  <c r="E401" i="2"/>
  <c r="G383" i="2"/>
  <c r="G380" i="2" s="1"/>
  <c r="G379" i="2" s="1"/>
  <c r="G393" i="2" s="1"/>
  <c r="G377" i="2" s="1"/>
  <c r="F401" i="2"/>
  <c r="G401" i="2"/>
  <c r="F346" i="2"/>
  <c r="E346" i="2"/>
  <c r="F344" i="2"/>
  <c r="E344" i="2"/>
  <c r="G348" i="2"/>
  <c r="G347" i="2"/>
  <c r="G345" i="2"/>
  <c r="G344" i="2" s="1"/>
  <c r="F338" i="2"/>
  <c r="F340" i="2" s="1"/>
  <c r="F359" i="2" s="1"/>
  <c r="E338" i="2"/>
  <c r="E340" i="2" s="1"/>
  <c r="E359" i="2" s="1"/>
  <c r="G339" i="2"/>
  <c r="G338" i="2" s="1"/>
  <c r="G340" i="2" s="1"/>
  <c r="G359" i="2" s="1"/>
  <c r="F329" i="2"/>
  <c r="F334" i="2" s="1"/>
  <c r="F358" i="2" s="1"/>
  <c r="E329" i="2"/>
  <c r="E334" i="2" s="1"/>
  <c r="E358" i="2" s="1"/>
  <c r="G333" i="2"/>
  <c r="G332" i="2"/>
  <c r="G331" i="2"/>
  <c r="G330" i="2"/>
  <c r="F316" i="2"/>
  <c r="E316" i="2"/>
  <c r="G317" i="2"/>
  <c r="G318" i="2"/>
  <c r="G319" i="2"/>
  <c r="G320" i="2"/>
  <c r="G321" i="2"/>
  <c r="G323" i="2"/>
  <c r="G324" i="2"/>
  <c r="G322" i="2"/>
  <c r="F312" i="2"/>
  <c r="E312" i="2"/>
  <c r="G315" i="2"/>
  <c r="G314" i="2"/>
  <c r="G313" i="2"/>
  <c r="F303" i="2"/>
  <c r="F308" i="2" s="1"/>
  <c r="F356" i="2" s="1"/>
  <c r="E303" i="2"/>
  <c r="E308" i="2" s="1"/>
  <c r="E356" i="2" s="1"/>
  <c r="G307" i="2"/>
  <c r="G306" i="2"/>
  <c r="G305" i="2"/>
  <c r="G304" i="2"/>
  <c r="F297" i="2"/>
  <c r="E297" i="2"/>
  <c r="F295" i="2"/>
  <c r="E295" i="2"/>
  <c r="F293" i="2"/>
  <c r="E293" i="2"/>
  <c r="G294" i="2"/>
  <c r="G296" i="2"/>
  <c r="G295" i="2" s="1"/>
  <c r="G298" i="2"/>
  <c r="G297" i="2" s="1"/>
  <c r="F287" i="2"/>
  <c r="E287" i="2"/>
  <c r="G292" i="2"/>
  <c r="G291" i="2"/>
  <c r="G290" i="2"/>
  <c r="G289" i="2"/>
  <c r="G288" i="2"/>
  <c r="E501" i="2" l="1"/>
  <c r="E1045" i="2" s="1"/>
  <c r="G1048" i="2"/>
  <c r="E400" i="2"/>
  <c r="E439" i="2" s="1"/>
  <c r="E399" i="2" s="1"/>
  <c r="E374" i="2" s="1"/>
  <c r="F325" i="2"/>
  <c r="F357" i="2" s="1"/>
  <c r="E325" i="2"/>
  <c r="E357" i="2" s="1"/>
  <c r="F501" i="2"/>
  <c r="F486" i="2" s="1"/>
  <c r="F484" i="2" s="1"/>
  <c r="E1043" i="2"/>
  <c r="E634" i="2"/>
  <c r="G501" i="2"/>
  <c r="G486" i="2" s="1"/>
  <c r="G484" i="2" s="1"/>
  <c r="E486" i="2"/>
  <c r="F400" i="2"/>
  <c r="F439" i="2" s="1"/>
  <c r="F399" i="2" s="1"/>
  <c r="F374" i="2" s="1"/>
  <c r="G449" i="2"/>
  <c r="G448" i="2" s="1"/>
  <c r="G462" i="2" s="1"/>
  <c r="G408" i="2"/>
  <c r="G400" i="2" s="1"/>
  <c r="G439" i="2" s="1"/>
  <c r="G346" i="2"/>
  <c r="G349" i="2" s="1"/>
  <c r="G360" i="2" s="1"/>
  <c r="E349" i="2"/>
  <c r="E360" i="2" s="1"/>
  <c r="F349" i="2"/>
  <c r="F360" i="2" s="1"/>
  <c r="G329" i="2"/>
  <c r="G334" i="2" s="1"/>
  <c r="G358" i="2" s="1"/>
  <c r="G316" i="2"/>
  <c r="G312" i="2"/>
  <c r="G303" i="2"/>
  <c r="G308" i="2" s="1"/>
  <c r="G356" i="2" s="1"/>
  <c r="G293" i="2"/>
  <c r="F299" i="2"/>
  <c r="F355" i="2" s="1"/>
  <c r="E299" i="2"/>
  <c r="E355" i="2" s="1"/>
  <c r="G287" i="2"/>
  <c r="F106" i="2"/>
  <c r="F104" i="2"/>
  <c r="F101" i="2"/>
  <c r="F100" i="2" s="1"/>
  <c r="E101" i="2"/>
  <c r="E100" i="2" s="1"/>
  <c r="E106" i="2"/>
  <c r="E104" i="2"/>
  <c r="G107" i="2"/>
  <c r="G106" i="2" s="1"/>
  <c r="G105" i="2"/>
  <c r="G104" i="2" s="1"/>
  <c r="G102" i="2"/>
  <c r="G101" i="2" s="1"/>
  <c r="G100" i="2" s="1"/>
  <c r="G89" i="2"/>
  <c r="G88" i="2"/>
  <c r="G86" i="2"/>
  <c r="G85" i="2"/>
  <c r="G83" i="2"/>
  <c r="G82" i="2"/>
  <c r="F84" i="2"/>
  <c r="F96" i="2"/>
  <c r="F95" i="2" s="1"/>
  <c r="E96" i="2"/>
  <c r="E95" i="2" s="1"/>
  <c r="G97" i="2"/>
  <c r="G96" i="2" s="1"/>
  <c r="G95" i="2" s="1"/>
  <c r="F92" i="2"/>
  <c r="F91" i="2" s="1"/>
  <c r="E92" i="2"/>
  <c r="E91" i="2" s="1"/>
  <c r="G93" i="2"/>
  <c r="G92" i="2" s="1"/>
  <c r="G91" i="2" s="1"/>
  <c r="F87" i="2"/>
  <c r="E87" i="2"/>
  <c r="E84" i="2"/>
  <c r="F81" i="2"/>
  <c r="E81" i="2"/>
  <c r="F74" i="2"/>
  <c r="E74" i="2"/>
  <c r="G78" i="2"/>
  <c r="G77" i="2"/>
  <c r="G76" i="2"/>
  <c r="G75" i="2"/>
  <c r="F71" i="2"/>
  <c r="E71" i="2"/>
  <c r="G73" i="2"/>
  <c r="G72" i="2"/>
  <c r="F67" i="2"/>
  <c r="E67" i="2"/>
  <c r="F65" i="2"/>
  <c r="E65" i="2"/>
  <c r="G68" i="2"/>
  <c r="G67" i="2" s="1"/>
  <c r="G66" i="2"/>
  <c r="G65" i="2" s="1"/>
  <c r="F62" i="2"/>
  <c r="E62" i="2"/>
  <c r="G64" i="2"/>
  <c r="G63" i="2"/>
  <c r="F57" i="2"/>
  <c r="E57" i="2"/>
  <c r="G59" i="2"/>
  <c r="G58" i="2"/>
  <c r="F54" i="2"/>
  <c r="E54" i="2"/>
  <c r="G56" i="2"/>
  <c r="G55" i="2"/>
  <c r="F52" i="2"/>
  <c r="E52" i="2"/>
  <c r="G53" i="2"/>
  <c r="G52" i="2" s="1"/>
  <c r="E1054" i="2" l="1"/>
  <c r="E61" i="2"/>
  <c r="G399" i="2"/>
  <c r="G374" i="2" s="1"/>
  <c r="G371" i="2" s="1"/>
  <c r="G369" i="2" s="1"/>
  <c r="G1043" i="2"/>
  <c r="G1054" i="2" s="1"/>
  <c r="E70" i="2"/>
  <c r="E361" i="2"/>
  <c r="E1027" i="2"/>
  <c r="E484" i="2"/>
  <c r="E371" i="2" s="1"/>
  <c r="E278" i="2" s="1"/>
  <c r="F371" i="2"/>
  <c r="F70" i="2"/>
  <c r="F361" i="2"/>
  <c r="G325" i="2"/>
  <c r="G357" i="2" s="1"/>
  <c r="G299" i="2"/>
  <c r="G355" i="2" s="1"/>
  <c r="F61" i="2"/>
  <c r="E103" i="2"/>
  <c r="E99" i="2" s="1"/>
  <c r="G103" i="2"/>
  <c r="G99" i="2" s="1"/>
  <c r="F103" i="2"/>
  <c r="F99" i="2" s="1"/>
  <c r="F80" i="2"/>
  <c r="E80" i="2"/>
  <c r="G71" i="2"/>
  <c r="G74" i="2"/>
  <c r="G81" i="2"/>
  <c r="G84" i="2"/>
  <c r="G87" i="2"/>
  <c r="G54" i="2"/>
  <c r="G57" i="2"/>
  <c r="G62" i="2"/>
  <c r="G61" i="2" s="1"/>
  <c r="E51" i="2"/>
  <c r="F51" i="2"/>
  <c r="G278" i="2" l="1"/>
  <c r="G277" i="2" s="1"/>
  <c r="F369" i="2"/>
  <c r="F278" i="2"/>
  <c r="F277" i="2" s="1"/>
  <c r="E1005" i="2"/>
  <c r="E1003" i="2" s="1"/>
  <c r="G361" i="2"/>
  <c r="E49" i="2"/>
  <c r="F49" i="2"/>
  <c r="G80" i="2"/>
  <c r="G51" i="2"/>
  <c r="G70" i="2"/>
  <c r="E280" i="2" l="1"/>
  <c r="E277" i="2" s="1"/>
  <c r="E369" i="2"/>
  <c r="E109" i="2"/>
  <c r="E20" i="2"/>
  <c r="E22" i="2" s="1"/>
  <c r="E26" i="2" s="1"/>
  <c r="E38" i="2" s="1"/>
  <c r="F109" i="2"/>
  <c r="F20" i="2"/>
  <c r="F22" i="2" s="1"/>
  <c r="F26" i="2" s="1"/>
  <c r="F38" i="2" s="1"/>
  <c r="G49" i="2"/>
  <c r="F945" i="2"/>
  <c r="F944" i="2" s="1"/>
  <c r="F1022" i="2"/>
  <c r="G109" i="2" l="1"/>
  <c r="G20" i="2"/>
  <c r="G22" i="2" s="1"/>
  <c r="G26" i="2" s="1"/>
  <c r="G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Postira-5</author>
  </authors>
  <commentList>
    <comment ref="E40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Postira-5:</t>
        </r>
        <r>
          <rPr>
            <sz val="9"/>
            <color indexed="81"/>
            <rFont val="Tahoma"/>
            <family val="2"/>
            <charset val="238"/>
          </rPr>
          <t xml:space="preserve">
sada je na papiru u jednom kontu</t>
        </r>
      </text>
    </comment>
  </commentList>
</comments>
</file>

<file path=xl/sharedStrings.xml><?xml version="1.0" encoding="utf-8"?>
<sst xmlns="http://schemas.openxmlformats.org/spreadsheetml/2006/main" count="1964" uniqueCount="593">
  <si>
    <t>Na temelju Zakona o proračunu NN 87/08, 136/12 i 15/15  kao i članka 32.Statuta općine Postira</t>
  </si>
  <si>
    <t xml:space="preserve"> („Službeni glasnik općine Postira“ 3/13 i 3/16 ), Općinsko vijeće općine Postira na svojoj--.sjednici </t>
  </si>
  <si>
    <t>održanoj dana-----------.god.,donosi  slijedeće:</t>
  </si>
  <si>
    <r>
      <t xml:space="preserve">                       1.</t>
    </r>
    <r>
      <rPr>
        <b/>
        <sz val="12"/>
        <color theme="1"/>
        <rFont val="Arial"/>
        <family val="2"/>
        <charset val="238"/>
      </rPr>
      <t xml:space="preserve">IZMJENE I DOPUNE  PRORAČUNA </t>
    </r>
  </si>
  <si>
    <t xml:space="preserve">                                                    OPĆINE POSTIRA   ZA 2020.</t>
  </si>
  <si>
    <t>Članak 1.</t>
  </si>
  <si>
    <t>1.Izmjene i dopune  proračuna Općine Postira za 2020.god.sastoji se od Općeg  i Posebnog dijela,</t>
  </si>
  <si>
    <t xml:space="preserve"> a iskazano je u zakonski propisanim tabelama, i to kako sllijedi:</t>
  </si>
  <si>
    <t>OPĆI DIO IZMJENA I DOPUNA PRORAČUNA PRORAČUNA</t>
  </si>
  <si>
    <t xml:space="preserve"> OPĆI  DIO IZMJENA I DOPUNA PRORAČUNA- TABLICA 1</t>
  </si>
  <si>
    <t xml:space="preserve"> A  RAČUN  PRIHODA  I  RASHODA</t>
  </si>
  <si>
    <t>Izvorni plan za 2020.</t>
  </si>
  <si>
    <t>Razlika za rebelans</t>
  </si>
  <si>
    <t>Rebalans za 2020.</t>
  </si>
  <si>
    <t>Prihodi poslovanja</t>
  </si>
  <si>
    <t>Rashodi poslovanja</t>
  </si>
  <si>
    <t>PRIHODI I RASHODI  POSLOVANJA</t>
  </si>
  <si>
    <t>Prihodi od prodaje nefinancijske imovine</t>
  </si>
  <si>
    <t>Rashodi za nabavu nefinancijske imovine</t>
  </si>
  <si>
    <t xml:space="preserve"> PRIHODA I RASHODA OD NEFINANC.IMOVINE</t>
  </si>
  <si>
    <t>B  RAČUN  FINANCIRANJA</t>
  </si>
  <si>
    <t>Primici od financijske imovine i zaduživanja</t>
  </si>
  <si>
    <t>Izdaci za financijsku imovinu i otplate zajmova</t>
  </si>
  <si>
    <t>NETO  ZADUŽIVANJE / FINANCIRANJE</t>
  </si>
  <si>
    <t>UKUPNO IZMJENE I DOPUNE PRORAČUNA ZA 2020.-PRIHODI</t>
  </si>
  <si>
    <t>UKUPNO IZMJENE I DOPUNE PRORAČUNA ZA 2020.-RASHODI</t>
  </si>
  <si>
    <t>A RAČUN PRIHODA I RASHODA</t>
  </si>
  <si>
    <t>OPĆI DIO PRORAČUNA-</t>
  </si>
  <si>
    <t>PRIHODI PREMA EKONOMSKOJ KLASIFIKACIJI</t>
  </si>
  <si>
    <t>Račun/ pozicija</t>
  </si>
  <si>
    <t>Opis</t>
  </si>
  <si>
    <t xml:space="preserve">Razlika za rebalans       </t>
  </si>
  <si>
    <t>Novi plan – 1. rebalans za 20.</t>
  </si>
  <si>
    <t>PRIHODI  POSLOVANJA</t>
  </si>
  <si>
    <t>PRIHODI OD POREZA</t>
  </si>
  <si>
    <t>Porez i prirez na dohodak</t>
  </si>
  <si>
    <t>Porez i prirez na doh.od nesamostalnog rada</t>
  </si>
  <si>
    <t>Porezi na imovinu</t>
  </si>
  <si>
    <t>Stalni porezi na nepokretnu imovinu</t>
  </si>
  <si>
    <t>Povremeni porezi na imovinu</t>
  </si>
  <si>
    <t>Porezi na robu i usluge</t>
  </si>
  <si>
    <t>Porez na promet</t>
  </si>
  <si>
    <t>Porezi na kor.dobara i izvođ.aktivnosti</t>
  </si>
  <si>
    <t>POMOĆI IZ INOZEMSTVA I OD SUBJEKATA UNUTAR OPĆE DRŽAVE</t>
  </si>
  <si>
    <t>Pomoći iz proračuna</t>
  </si>
  <si>
    <t>Tekuće pomoći iz proračuna</t>
  </si>
  <si>
    <t>Kapitalne pomoći iz poračuna</t>
  </si>
  <si>
    <t>Pomoći od ostalih subjekata unutar opće države</t>
  </si>
  <si>
    <t>Tek.pom.od ost.subj.unutar opće drž.</t>
  </si>
  <si>
    <t>Kapit.pom.ost.subj.unutar opće drž.</t>
  </si>
  <si>
    <t>Pomoći iz Drž.pror.korisnicima JLPRS</t>
  </si>
  <si>
    <t>Tek.pom.iz Drž.pror.korisnicima JLPRS</t>
  </si>
  <si>
    <t>Pomoći iz državnog proračuna temeljem prijenosa EU</t>
  </si>
  <si>
    <t>Kapitalne pomoći iz državnog proračuna temeljem prijenosa EU</t>
  </si>
  <si>
    <t>PRIHODI OD IMOVINE</t>
  </si>
  <si>
    <t>Prihodi od financijske imovine</t>
  </si>
  <si>
    <t>Kamate na oročena sredstva i depozite</t>
  </si>
  <si>
    <t>Prihodi od nefinancijske imovine</t>
  </si>
  <si>
    <t>Naknade za koncesije</t>
  </si>
  <si>
    <t>Prihodi od zakupa i iznajmljivanja imovine</t>
  </si>
  <si>
    <t>Ostali prihodi od nefinanc.imovine</t>
  </si>
  <si>
    <t>PRIH:OD ADMIN:PRISTOJBI I PO POSEBNIM PROPISIMA</t>
  </si>
  <si>
    <t>Administrativne (upravne) pristojbe</t>
  </si>
  <si>
    <t>Županijske,opć.i gradske pristojbe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</si>
  <si>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</si>
  <si>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</si>
  <si>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</si>
  <si>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</si>
  <si>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</si>
  <si>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</si>
  <si>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Komunalna naknada</t>
  </si>
  <si>
    <t>OSTALI PRIHODI</t>
  </si>
  <si>
    <t>Donacije od pravnih i fizčkih osoba</t>
  </si>
  <si>
    <t>Tekuće donacije</t>
  </si>
  <si>
    <t>KAZNE,UPRAVNE MJERE I OSTALI PRIHODI</t>
  </si>
  <si>
    <t>Kazne i upravne mjere</t>
  </si>
  <si>
    <t>Ostale kazne</t>
  </si>
  <si>
    <t>PRIHODI OD PRODAJE NEFINANCIJSKE IMOVINE</t>
  </si>
  <si>
    <t>PRIHODI OD PRODAJE NEPROIZVEDENE IMOVINE</t>
  </si>
  <si>
    <t>Prihodi od prodaje materijalne imovine</t>
  </si>
  <si>
    <t>Prihodi od prodaje zemljišta</t>
  </si>
  <si>
    <t>PRIHODI OD PRODAJE PROIZVEDENE DUGOTRAJNE IMOVINE</t>
  </si>
  <si>
    <t>Prihodi od prodaje građevinskih objekata</t>
  </si>
  <si>
    <t>Prihodi od prodaje stambenih objekata</t>
  </si>
  <si>
    <t>UKUPNO PRIHODI</t>
  </si>
  <si>
    <t>RASHODI  PREMA EKONOMSKOJ KLASIFIKACIJI</t>
  </si>
  <si>
    <t>Razlika za rebalans</t>
  </si>
  <si>
    <t>Rebalans za 2020</t>
  </si>
  <si>
    <t>RASHODI POSLOVANJA</t>
  </si>
  <si>
    <t>RASHODI ZA ZAPOSLENE</t>
  </si>
  <si>
    <t>Plaće</t>
  </si>
  <si>
    <t>Plaće za redovan rad-Općina</t>
  </si>
  <si>
    <t>Plaće za DV</t>
  </si>
  <si>
    <t>Ostali rashodi za zaposlene</t>
  </si>
  <si>
    <t>Ostali rashodi za zaposl.-Općina</t>
  </si>
  <si>
    <t>Ostali rashodi za zaposl.-DV</t>
  </si>
  <si>
    <t>Naknade donačelniku</t>
  </si>
  <si>
    <t>Doprinosi na plaće</t>
  </si>
  <si>
    <t>Doprinosi za zdravstveno-Općina</t>
  </si>
  <si>
    <t>Doprinosi za zdravstveno-DV</t>
  </si>
  <si>
    <t>MATERIJALNI RASHODI</t>
  </si>
  <si>
    <t>Naknada troškova zaposlenima</t>
  </si>
  <si>
    <t>Službena putovanja</t>
  </si>
  <si>
    <t>Nakn.za prijevoz,rad na ter.i odvojeni život</t>
  </si>
  <si>
    <t>Stručno usavršavanje zaposlenika</t>
  </si>
  <si>
    <t>Ostale naknade troškova zaposl.</t>
  </si>
  <si>
    <t>Rashodi za materijal i energiju</t>
  </si>
  <si>
    <t>Uredski mat.i ost.mat.rash-Općina</t>
  </si>
  <si>
    <t>Materijal i sirovine</t>
  </si>
  <si>
    <t>Energija</t>
  </si>
  <si>
    <t>Mat.i dijelovi za tek.i invest.održav.</t>
  </si>
  <si>
    <t>Sitan inventar i auto gume</t>
  </si>
  <si>
    <t>Službena radna odjeća i obuća</t>
  </si>
  <si>
    <t>Rashodi za usluge</t>
  </si>
  <si>
    <t>Usluge telefona,pošte i prijevoza</t>
  </si>
  <si>
    <t>Usl.tek.i invest.održavanja</t>
  </si>
  <si>
    <t>Usluge promičbe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</si>
  <si>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</si>
  <si>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</si>
  <si>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</si>
  <si>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</si>
  <si>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</si>
  <si>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poslov.</t>
  </si>
  <si>
    <t>Naknade za rad predstavničkih i izvršnih tijela,povjerenstava i sl.</t>
  </si>
  <si>
    <t>Premije osiguranja</t>
  </si>
  <si>
    <t>Reprezentacija</t>
  </si>
  <si>
    <t>Članarine</t>
  </si>
  <si>
    <t>Pristojbe i naknade</t>
  </si>
  <si>
    <t>Troškovi sudskih postupaka</t>
  </si>
  <si>
    <t>Ostali nespomenuti rashodi poslov</t>
  </si>
  <si>
    <t>FINANCIJSKI RASHODI</t>
  </si>
  <si>
    <t>Ostali financijski rashodi</t>
  </si>
  <si>
    <t>Bankarske usl.i usl.plat.prometa</t>
  </si>
  <si>
    <t>Zatezne kamate</t>
  </si>
  <si>
    <t>Ostali nespomenuti financ.rashodi</t>
  </si>
  <si>
    <t>SUBVENCIJE</t>
  </si>
  <si>
    <t>Subvencije Trg.dr.i obrtnicima</t>
  </si>
  <si>
    <t>Subvencije trgov.dr. izvan jav.sektora</t>
  </si>
  <si>
    <t>POMOĆI DANE U INOZEMSTVO I UNUTAR OPĆE DRŽAVE</t>
  </si>
  <si>
    <t>Pomoći unutar opće države</t>
  </si>
  <si>
    <t>Tekuće pomoći unutar opće države</t>
  </si>
  <si>
    <t>NAKNADE GRAĐANIMA I KUĆANSTVIMA</t>
  </si>
  <si>
    <t>Ostale naknade građanima i kućanst.</t>
  </si>
  <si>
    <t>Naknade građ.i kućanstvima u novcu</t>
  </si>
  <si>
    <t>Nakn građ.i kućanstvima u naravi</t>
  </si>
  <si>
    <t>OSTALI RASHODI</t>
  </si>
  <si>
    <t>Tekuće donacije u novcu</t>
  </si>
  <si>
    <t>RASHODI ZA NABAVU NEFINANCIJSKE IMOVINE</t>
  </si>
  <si>
    <t>RASH:ZA NABAVU PROIZV.IMOV.</t>
  </si>
  <si>
    <t>Građevinski objekti</t>
  </si>
  <si>
    <t>Otkupi čest.zgrade</t>
  </si>
  <si>
    <t>Ceste, želj. I slični objekti</t>
  </si>
  <si>
    <t>Ostali građevinski objekti</t>
  </si>
  <si>
    <t>Postrojenja i oprema</t>
  </si>
  <si>
    <t>Uredska opr. i namještaj-Općina</t>
  </si>
  <si>
    <t>Komunikacijska oprema</t>
  </si>
  <si>
    <t>Uređaji  i opr.za ost. Najmene-Općina</t>
  </si>
  <si>
    <t>Knjige i umjetnička djela</t>
  </si>
  <si>
    <t>Knjige u knjižnicama</t>
  </si>
  <si>
    <t>Nematerijalna proizvedena imovina</t>
  </si>
  <si>
    <t>Umjetn.,liter.,i znanstv.djela-projektne dokumentacije</t>
  </si>
  <si>
    <t>RASH:ZA DODATNA ULAG.NA NEFIN.IMOVINI</t>
  </si>
  <si>
    <t>Dodatna ulaganja na građ. objektima</t>
  </si>
  <si>
    <t>Dodatna ulaganja na građ.objektima</t>
  </si>
  <si>
    <t>UKUPNO RASHODI</t>
  </si>
  <si>
    <t>OPĆI DIO PRORAČUNA- RASHODI PREMA FUNKCIJSKOJ KLASIFIKACIJI</t>
  </si>
  <si>
    <t xml:space="preserve"> Funkcija</t>
  </si>
  <si>
    <t>Rebalans za 20.</t>
  </si>
  <si>
    <t>Opće javne usluge</t>
  </si>
  <si>
    <t>Izvršna i zakonodavna tijela,financ.i fiskalni poslovi i vanjski poslovi</t>
  </si>
  <si>
    <t>Opće usluge</t>
  </si>
  <si>
    <t>Obrana</t>
  </si>
  <si>
    <t>Civilna obrana</t>
  </si>
  <si>
    <t>Javni red i sigurnost</t>
  </si>
  <si>
    <t>Usluge protupožarne zaštite</t>
  </si>
  <si>
    <t>Ekonomski poslovi</t>
  </si>
  <si>
    <t>Poljoprivreda,šumarstvo,ribarstvo</t>
  </si>
  <si>
    <t>Ostale industrije i turizam</t>
  </si>
  <si>
    <t>Zaštita okoliša</t>
  </si>
  <si>
    <t>Gospodarenje otpadom</t>
  </si>
  <si>
    <t>Poslovi zaštite okoliša -ostali</t>
  </si>
  <si>
    <t>Usluge unarijeđenja stanovanja i zajednice</t>
  </si>
  <si>
    <t>Razvoj zajednice</t>
  </si>
  <si>
    <t>Ulična rasvjeta</t>
  </si>
  <si>
    <t>Razvoj stanovanja i komunalnih pogodnosti</t>
  </si>
  <si>
    <t>Rash.vezani uz stanov.i kom,pogod.koji nisu drugdje svrstani</t>
  </si>
  <si>
    <t>Zdravstvo</t>
  </si>
  <si>
    <t>Službe javnog zdravstva</t>
  </si>
  <si>
    <t>Rekreacija,kultura i religija</t>
  </si>
  <si>
    <t>Službe rekreacije i športa</t>
  </si>
  <si>
    <t>Službe kulture</t>
  </si>
  <si>
    <t>Službekulture-knjižničarstvo</t>
  </si>
  <si>
    <t>Religijske i druge službe zajed.</t>
  </si>
  <si>
    <t>Obrazovanje</t>
  </si>
  <si>
    <t>Predškolsko  obrazovanje</t>
  </si>
  <si>
    <t>Osnovno obrazovanje</t>
  </si>
  <si>
    <t>Obraz. koje nije razvrstano po stupnju</t>
  </si>
  <si>
    <t>Socijalna zaštita</t>
  </si>
  <si>
    <t>Obitelj i djeca</t>
  </si>
  <si>
    <t>UKUPNO RASHODI PO FUNKCIJSKOJ KLASIFIKACIJI</t>
  </si>
  <si>
    <t>B.  RAČUN FINANCIRANJA</t>
  </si>
  <si>
    <t>RAČUN FINANCIRANJA-IZDACI- PREMA EKONOMSKOJ KLASIFIKACIJI</t>
  </si>
  <si>
    <t xml:space="preserve">   Razlika za rebalans</t>
  </si>
  <si>
    <t>IZDACI ZA FINANC:IMOVINU I OTPLATE ZAJMOVA</t>
  </si>
  <si>
    <t>IZDACI ZA OTPLATE GLAVNICE ZAJMOVA</t>
  </si>
  <si>
    <t>Otplata glavnice primljenih zajmova od banaka i ost.fin.instit.u jav.sektoru</t>
  </si>
  <si>
    <t>Otplata glavnice primljenih zajmova od banaka</t>
  </si>
  <si>
    <t>UKUPNO</t>
  </si>
  <si>
    <t>OPĆI DIO PRORAČUNA -</t>
  </si>
  <si>
    <t>RAČUN FINANCIRANJA-IZDACI- PREMA IZVORIMA FINANCIRANJA</t>
  </si>
  <si>
    <t>Rashodi- iz prihoda za posebne namj.</t>
  </si>
  <si>
    <t>POSEBNI DIO PRORAČUNA</t>
  </si>
  <si>
    <t xml:space="preserve">POSEBNI DIO PRORAČUNA- </t>
  </si>
  <si>
    <t>RASHODI PREMA ORGANIZACIJSKOJ KLASIFIKACIJI</t>
  </si>
  <si>
    <t>Izvorni plan za 2020.god.</t>
  </si>
  <si>
    <t>Razdjel</t>
  </si>
  <si>
    <t>OPĆINA POSTIRA</t>
  </si>
  <si>
    <t>001</t>
  </si>
  <si>
    <t>Glava 00101</t>
  </si>
  <si>
    <t>JEDINSTVENI UPRAVNI ODJEL OPĆINE POSTIRA</t>
  </si>
  <si>
    <t>Glava 00102</t>
  </si>
  <si>
    <t xml:space="preserve">PRORAČUNSKI KORISNIK - DJEČJI VRTIĆ GRDELIN </t>
  </si>
  <si>
    <t>Glava 00103</t>
  </si>
  <si>
    <t>PRORAČUNSKI KORISNIK - KNJIŽNICA I.M. ŠKARIĆ</t>
  </si>
  <si>
    <t xml:space="preserve">                                     PRIHODI  I  PRIMICI</t>
  </si>
  <si>
    <t xml:space="preserve">                                       - PO IZVORIMA -</t>
  </si>
  <si>
    <t>Izvor financiranja  01- Opći prihodi i primici</t>
  </si>
  <si>
    <t>UKUPNO-izvor financiranja -          Opći prihodii primici</t>
  </si>
  <si>
    <t>Izvor  financiranja 03- Vlastiti prihodi</t>
  </si>
  <si>
    <t>Izvorni plan / Rebal. Za 2020.</t>
  </si>
  <si>
    <t>Naknade od zakupa zemljišta i objekata</t>
  </si>
  <si>
    <t>Ostali prihodi od nefin.imovine</t>
  </si>
  <si>
    <t>UKUPNO - izvor financiranja -Vlastiti prihodi</t>
  </si>
  <si>
    <t>UKUPNO - izvor financiranja - Vlastiti prihodi</t>
  </si>
  <si>
    <t>Izvor  financiranja 04 -Prihodi za posebne namjene</t>
  </si>
  <si>
    <t>Izvorni plan/Rebal za 2020.</t>
  </si>
  <si>
    <t>Naknada za legalizaciju</t>
  </si>
  <si>
    <t>Ostale nak-najmenska  sr.kod Vodovoda</t>
  </si>
  <si>
    <t>Ostale prist-za pravo služnosti</t>
  </si>
  <si>
    <t>Boravišne pristojbe</t>
  </si>
  <si>
    <t>Ostale nak.-prenamj.polj.zemlj u građ.</t>
  </si>
  <si>
    <t>Partic.cijene iz drugih općina -DV</t>
  </si>
  <si>
    <t>Participacije za pogrebne troškove</t>
  </si>
  <si>
    <t>Partic.troškova za korištenje mrtvačnice</t>
  </si>
  <si>
    <t>Partic.troškova-za kućne brojeve</t>
  </si>
  <si>
    <t xml:space="preserve">Participacija pl.usluga uluci </t>
  </si>
  <si>
    <t>Participacija režijskih troškova</t>
  </si>
  <si>
    <t>Ostali prih.-uplate za DV</t>
  </si>
  <si>
    <t>UKUPNO-izvor financiranja-Prihodi za posebne namjene</t>
  </si>
  <si>
    <t>Izvor financiranja 05 – Pomoći</t>
  </si>
  <si>
    <t>Izvorni plan / rebal. Za 2020.</t>
  </si>
  <si>
    <t>Tekuće pomoći iz državnog  proračuna</t>
  </si>
  <si>
    <t>Kapitalne pomoći iz poračuna županijskog</t>
  </si>
  <si>
    <t>Kapit.pomoći iz državnog proračuna</t>
  </si>
  <si>
    <t>Kapit.pomoći iz proračuna županijskog</t>
  </si>
  <si>
    <t>Kapit.pom.ost.-Luč.upr.SDŽ.</t>
  </si>
  <si>
    <t>Kapit.pom iz drž.pror.temelj.prijenosa EU</t>
  </si>
  <si>
    <t>UKUPNO-izvor financiranja-Prihodi od pomoći</t>
  </si>
  <si>
    <t>Izvor financiranja 06 – Prihodi od donacija</t>
  </si>
  <si>
    <t>Tekuće donacije od neprofitnih organiz.</t>
  </si>
  <si>
    <t>UKUPNO-izvor financiranja-Prihodi od donacija</t>
  </si>
  <si>
    <t>Izvor financiranja 07- Prih. od prodaje nefinanciske imovine</t>
  </si>
  <si>
    <t>UKUPNO-izvor financiranja-Prih.od prodaje nefinanc.imov</t>
  </si>
  <si>
    <t>UKUPNO PRIHODI PREMA IZVORIMA FINANCIRANJA</t>
  </si>
  <si>
    <t>Izvor</t>
  </si>
  <si>
    <t>Opći prihodi i primici</t>
  </si>
  <si>
    <t>Vlastiti prihodi</t>
  </si>
  <si>
    <t>Prihodi za posebne namjene</t>
  </si>
  <si>
    <t>Pomoći</t>
  </si>
  <si>
    <t>Donacije</t>
  </si>
  <si>
    <t>Prihodi od prodaje nefin.imovine</t>
  </si>
  <si>
    <t>Namjenski  primici</t>
  </si>
  <si>
    <t>UKUPNO PRIHODI PO IZVORIMA FINANCIRANJA</t>
  </si>
  <si>
    <t>RASHODI I IZDACI PO PROGRAMIMA ,AKTIVNOSTIMA</t>
  </si>
  <si>
    <t xml:space="preserve">                  I   PO IZVORIMA FINANCIRANJA  </t>
  </si>
  <si>
    <t>Rebalans za 2020. g.</t>
  </si>
  <si>
    <t>Razdjel 1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</si>
  <si>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</si>
  <si>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</si>
  <si>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</si>
  <si>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</si>
  <si>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</si>
  <si>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</si>
  <si>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Rashodi za zaposlene</t>
  </si>
  <si>
    <t>Materijalni rashodi</t>
  </si>
  <si>
    <t>Ostali nespomenuti rash.poslov.</t>
  </si>
  <si>
    <t>Nakn.za rad povjerenstava</t>
  </si>
  <si>
    <t>Ostali nespomenuti rashodi</t>
  </si>
  <si>
    <t>IZVOR FINANCIRANJA 01-OPĆI PRIHODI I PRIMICI</t>
  </si>
  <si>
    <t>IZVOR FINANCIRANJA 03- VLASTITI PRIHODI</t>
  </si>
  <si>
    <t>Akt. 101002</t>
  </si>
  <si>
    <t xml:space="preserve">Svi upravno-pravni, računovodstveni poslovi koje obavlja administrativno osoblje </t>
  </si>
  <si>
    <t>Plaće za redovan rad</t>
  </si>
  <si>
    <t>Doprinosi za plaće</t>
  </si>
  <si>
    <t>Doprinosi za zdravstveno osigur.</t>
  </si>
  <si>
    <t>Doprinos za zapošljavanje</t>
  </si>
  <si>
    <t>Naknade troškova zaposlenima</t>
  </si>
  <si>
    <t>Nakn.za prijev.,rad na ter i odvojen život</t>
  </si>
  <si>
    <t>Ostale naknade trošk.zaposlenima</t>
  </si>
  <si>
    <t>Rashodi za naterijal i energiju</t>
  </si>
  <si>
    <t>Uredski materijal</t>
  </si>
  <si>
    <t>Usl.tekućeg i invest.održavanja</t>
  </si>
  <si>
    <t>Zdravstvene usluge</t>
  </si>
  <si>
    <t>Financijski rashodi</t>
  </si>
  <si>
    <t>Bankarske usluge</t>
  </si>
  <si>
    <t>Ostali nespom.rash.poslovanja</t>
  </si>
  <si>
    <t>Uredski mat.i ostali mat.rashodi</t>
  </si>
  <si>
    <t>Usl.telefona,pošte i prijevoza</t>
  </si>
  <si>
    <t>Pomoći dane u inoz. unutar opće drž.</t>
  </si>
  <si>
    <t>IZVORI FINANCIRANJA 05- POMOĆI</t>
  </si>
  <si>
    <t>Rashodi za nabavu proiz.dugot.imov.</t>
  </si>
  <si>
    <t>Uredska oprema i namještaj</t>
  </si>
  <si>
    <t>IZVOR FINANCIRANJA 07- PRIHODI OD PRODAJE NEFIN.IMOVINE</t>
  </si>
  <si>
    <t>Program 102</t>
  </si>
  <si>
    <t>KOMUNALNA INFRASTRUKTURA</t>
  </si>
  <si>
    <t>Akt. 102003</t>
  </si>
  <si>
    <t>Održavanje postoj. cesta, parkinga, trotoara, šetnica i izgradnja novih</t>
  </si>
  <si>
    <t>Materijal za tek.i investic.održavanje</t>
  </si>
  <si>
    <t>Rashodi za nabavu proizv,dugotr.imovine</t>
  </si>
  <si>
    <t>Ceste i slični građ.objekti</t>
  </si>
  <si>
    <t>Rash.za dod.ulaganja na nefinanc.imovini</t>
  </si>
  <si>
    <t>IZVOR FINANCIRANJA 04- PRIHODI ZA POSEBNE NAMJENE</t>
  </si>
  <si>
    <t>Akt. 102004</t>
  </si>
  <si>
    <t>Održavanje postojeće i izgradnja nove javne rasvjete</t>
  </si>
  <si>
    <t>Akt. 102005</t>
  </si>
  <si>
    <t>Prostorno planiranje</t>
  </si>
  <si>
    <t>IZVOR FINANCIRANJA 07- PRIHODI OD PRODAJE NEFIN. IMOVINE</t>
  </si>
  <si>
    <t>Umjetnička i znanstvena dj.-projektne dokument.</t>
  </si>
  <si>
    <t>Akt. 102006</t>
  </si>
  <si>
    <t>Održavanje i izgradnja općinskih objekata</t>
  </si>
  <si>
    <t>Mat.i dijelovi za tek.i invest.održavanje</t>
  </si>
  <si>
    <t>Sitan invebtar i auto gume</t>
  </si>
  <si>
    <t>Električna energija</t>
  </si>
  <si>
    <t>Poslovni objekti</t>
  </si>
  <si>
    <t>Akt. 102007</t>
  </si>
  <si>
    <t>Održavanje luka,plaža i obalnog pojasa</t>
  </si>
  <si>
    <t>Rash.za dodatna ulag.na nef.imov.</t>
  </si>
  <si>
    <t>Dodatna ulag.u građev.objekte</t>
  </si>
  <si>
    <t>Akt. 102008</t>
  </si>
  <si>
    <t>Održavanje vodovoda i kanalizacije i izgradnja novih</t>
  </si>
  <si>
    <t>Znanstvena djela-projektne dokumentacije</t>
  </si>
  <si>
    <t>Akt. 102009</t>
  </si>
  <si>
    <t>Održavanje parkova, nasada i ostalih javnih površina</t>
  </si>
  <si>
    <t>Usl.tel.pošte i prijevoza</t>
  </si>
  <si>
    <t>Mat.i dijelovi za tek.i invest,održav</t>
  </si>
  <si>
    <t>IZVORI FINANCIRANJA 07- PRIHODI OD PRODAJE NEFINANC.IMOVINE</t>
  </si>
  <si>
    <t>Akt. 102010</t>
  </si>
  <si>
    <t>Održavanje groblja Postira i Dol</t>
  </si>
  <si>
    <t>Program 103</t>
  </si>
  <si>
    <t>KOMUNALNI POSLOVI</t>
  </si>
  <si>
    <t>Akt. 103009</t>
  </si>
  <si>
    <t>Komunalni poslovi na održavanju čistoće i raspolaganje otpadom</t>
  </si>
  <si>
    <t>Oprema za ostale namjene</t>
  </si>
  <si>
    <t>Akt. 103010</t>
  </si>
  <si>
    <t>Pogrebne usluge</t>
  </si>
  <si>
    <t>Akt. 103011</t>
  </si>
  <si>
    <t>Ekologija i zaštita okoliša</t>
  </si>
  <si>
    <t>Ostale naknade</t>
  </si>
  <si>
    <t>IZVORI FINANCIRANJA 01- OPĆI PRIHODI I PRIMICI</t>
  </si>
  <si>
    <t>Program 104</t>
  </si>
  <si>
    <t>SUFINANCIRANJE RAZNIH AKTIVNOSTI IZ PRORAČUNA</t>
  </si>
  <si>
    <t>Akt. 104011</t>
  </si>
  <si>
    <t>Sufinanciranje raznih udruga s područja kulture</t>
  </si>
  <si>
    <t>Člnarine Lag i Flag</t>
  </si>
  <si>
    <t>Ostali rashodi</t>
  </si>
  <si>
    <t>Akt. 104012</t>
  </si>
  <si>
    <t>Sufinanciranje školstva</t>
  </si>
  <si>
    <t>Akt. 104013</t>
  </si>
  <si>
    <t>Unaprijeđenje kulture i poboljšanje turističke ponude</t>
  </si>
  <si>
    <t>Akt. 104014</t>
  </si>
  <si>
    <t>Protupožarna,civilna zaštita i službe spašavanja</t>
  </si>
  <si>
    <t>Akt. 104015</t>
  </si>
  <si>
    <t>Unaprijeđenje poljoprivrede</t>
  </si>
  <si>
    <t>Usl.tekućeg i investicijskog održav.</t>
  </si>
  <si>
    <t>Akt. 104016</t>
  </si>
  <si>
    <t>Sufinanciranje vjerske i župne zajednice</t>
  </si>
  <si>
    <t>Akt. 104017</t>
  </si>
  <si>
    <t>Sufinanciranje športa</t>
  </si>
  <si>
    <t>Akt. 104018</t>
  </si>
  <si>
    <t>Sufinanciranje zdravstva</t>
  </si>
  <si>
    <t>Ostali rashoidi</t>
  </si>
  <si>
    <t>Akt. 104019</t>
  </si>
  <si>
    <t>Subvencije javnim poduzećima</t>
  </si>
  <si>
    <t>Subvencije</t>
  </si>
  <si>
    <t>Subvencije trg.dr. i javnim poduz.</t>
  </si>
  <si>
    <t>Subv.trgov.dr. izvan jav.sektora</t>
  </si>
  <si>
    <t>Akt. 104020</t>
  </si>
  <si>
    <t>Unaprijeđenje turizma i poboljšanje turističke ponude</t>
  </si>
  <si>
    <t>Akt. 104021</t>
  </si>
  <si>
    <t>Civilna zaštita i službe spašavanja</t>
  </si>
  <si>
    <t>Akt. 104022</t>
  </si>
  <si>
    <t>Obitelj , djeca , rodiljne naknade i sl.</t>
  </si>
  <si>
    <t xml:space="preserve">Nakn.građ.i kućanstvima </t>
  </si>
  <si>
    <t>Nakn.građ.i kućanstvima iz proračuna</t>
  </si>
  <si>
    <t>Nakn.građ.i kućanstvima u novcu</t>
  </si>
  <si>
    <t>Akt. 104023</t>
  </si>
  <si>
    <t>Stipendije i školarine</t>
  </si>
  <si>
    <t>Nakn.građ.i kućanstvima</t>
  </si>
  <si>
    <t>Naknade građ.i kuć.u naravi</t>
  </si>
  <si>
    <t>Glava 102</t>
  </si>
  <si>
    <t>PREDŠKOLSKI ODGOJ</t>
  </si>
  <si>
    <t>Program 201</t>
  </si>
  <si>
    <t>Akt. 201001</t>
  </si>
  <si>
    <t>Stručno osoblje predškolske ustanove</t>
  </si>
  <si>
    <t>Doprinos za zdravstveno osiguranje</t>
  </si>
  <si>
    <t>Nakn.za prijevoz,rad  na terenu i odvojeni život</t>
  </si>
  <si>
    <t>Službena i radna odjeća i obuća</t>
  </si>
  <si>
    <t>Bankarske usluge i usl.platnog prom.</t>
  </si>
  <si>
    <t>Ostali nespom.financ.rashodi</t>
  </si>
  <si>
    <t>Akt. 201002</t>
  </si>
  <si>
    <t>Odgojno obrazovna djelatnost i briga i skrb o djeci</t>
  </si>
  <si>
    <t>Rshodi za usluge</t>
  </si>
  <si>
    <t>Akt. 201003</t>
  </si>
  <si>
    <t>Opremanje i održavanje zgrade i okoliša</t>
  </si>
  <si>
    <t>Mat.i dijelovi za tek. I invest.održav.</t>
  </si>
  <si>
    <t>Sitan inventar</t>
  </si>
  <si>
    <t>Usl.tek.i investicijskog održav.</t>
  </si>
  <si>
    <t>Uređaji,strojevi i opr.za ostale namjene</t>
  </si>
  <si>
    <t>Glava 103</t>
  </si>
  <si>
    <t>KNJIŽNICA IVAN MATIJ ŠKARIĆ</t>
  </si>
  <si>
    <t>Program 301</t>
  </si>
  <si>
    <t>KNJIŽNIČARSTVO</t>
  </si>
  <si>
    <t>Akt. 30101</t>
  </si>
  <si>
    <t>Obavljanje str.knjižničarske djel.</t>
  </si>
  <si>
    <t>Usluge banke</t>
  </si>
  <si>
    <t>Ostali financ.rashodi</t>
  </si>
  <si>
    <t>IZVORI FINANCIRANJA 06- DONACIJE</t>
  </si>
  <si>
    <t>Akt. 30102</t>
  </si>
  <si>
    <t>Opremanje i uređenje prostora knjižnice</t>
  </si>
  <si>
    <t>Akt. 30103</t>
  </si>
  <si>
    <t>Nabavka i održavanje knjiga</t>
  </si>
  <si>
    <t>Knjige,umjetn.djela i ostale izložb.vrijednosti</t>
  </si>
  <si>
    <t>UKUPNO  RASHODI  PREMA IZVORIMA FINANCIRANJA</t>
  </si>
  <si>
    <t>Proračun za 2020.</t>
  </si>
  <si>
    <t xml:space="preserve">   Razlika za        rebalans</t>
  </si>
  <si>
    <t>Rashodi - iz općih prih i primitaka</t>
  </si>
  <si>
    <t>Rashodi -iz vlastitih prihoda</t>
  </si>
  <si>
    <t>Rashodi -iz prih. za posebne namj</t>
  </si>
  <si>
    <t>Rashodi –iz prih.od pomoći</t>
  </si>
  <si>
    <t>Rashodi – iz donacija</t>
  </si>
  <si>
    <t>Rashodi -iz prih.od prodaje nefin.imovine</t>
  </si>
  <si>
    <t>Rashodi –iz  namjenskih primit.</t>
  </si>
  <si>
    <t>UKUPNO RASHODI PO IZVORIMA FINANCIRANJA</t>
  </si>
  <si>
    <t xml:space="preserve">   Članak  2.</t>
  </si>
  <si>
    <t xml:space="preserve">Odluka o prihvaćanju Rebalansa  proračuna Općine Postira za 2020. stupa na snagu danom donošenja, </t>
  </si>
  <si>
    <t>a objaviti će se u Službenom glasniku Općine Postira.</t>
  </si>
  <si>
    <t>KLASA:021-05/20-01/</t>
  </si>
  <si>
    <t>URBROJ:2104-05-01-20-1</t>
  </si>
  <si>
    <t>U  Postirima,  .2020.</t>
  </si>
  <si>
    <t xml:space="preserve">                                                                              Predsjednik Općinskog vijeća Općine Postira</t>
  </si>
  <si>
    <t xml:space="preserve">                                                                                                        MARKO RADIĆ v.r.</t>
  </si>
  <si>
    <t>Razdjel 001</t>
  </si>
  <si>
    <t>Prihodi od zateznih kamata</t>
  </si>
  <si>
    <t>Zakupnine i najamnine</t>
  </si>
  <si>
    <t>RAČUN  PRIHODA  I  RASHODA</t>
  </si>
  <si>
    <t>RAČUN  FINANCIRANJA</t>
  </si>
  <si>
    <t>Višak / manjak prihoda</t>
  </si>
  <si>
    <t>Rezultat poslovanja</t>
  </si>
  <si>
    <t>VLASTITI IZVORI</t>
  </si>
  <si>
    <t>VIŠAK / MANJAK + NETO FINANCIRANJE</t>
  </si>
  <si>
    <t xml:space="preserve">Tekuće pomoći iz proračuna - kompenz. prih. </t>
  </si>
  <si>
    <t>Naknada za pravo građ na nekretnini u vl Općine</t>
  </si>
  <si>
    <t>Bankarske usluge i usl. platn. prom.</t>
  </si>
  <si>
    <t>Uređaji, strojevi i oprema za ostale namjene</t>
  </si>
  <si>
    <t xml:space="preserve">                              IZMJENE I DOPUNE PRORAČUNA</t>
  </si>
  <si>
    <t>Izmjene i dopune  proračuna Općine Postira za 2022.god.sastoje se od Općeg  i Posebnog dijela,</t>
  </si>
  <si>
    <t xml:space="preserve">                                                                            Članak 1.</t>
  </si>
  <si>
    <t>Proračun za 2022.</t>
  </si>
  <si>
    <t>Izmjene i dopune za 22.</t>
  </si>
  <si>
    <t>Novi plan Proračuna za 22.</t>
  </si>
  <si>
    <t>Prihodi od prodaje prijevoznih sredstava</t>
  </si>
  <si>
    <t>Prihodi od prodaje prijev.sr.u cestovnom prom.</t>
  </si>
  <si>
    <t xml:space="preserve">                                                                                                     Članak  2.</t>
  </si>
  <si>
    <t xml:space="preserve">                                                                                                        TONI GLAVINIĆ v.r.</t>
  </si>
  <si>
    <t>Naknada za koncesije</t>
  </si>
  <si>
    <t>Ostali nespomenuti prihodi-participacije i sl.</t>
  </si>
  <si>
    <t>Kapitalne pomoći iz proračuna</t>
  </si>
  <si>
    <t>Tekuće pom.Drž.pror.korisnicima JLPRS</t>
  </si>
  <si>
    <t xml:space="preserve">Tekuće donacije </t>
  </si>
  <si>
    <t>Sitani inventar</t>
  </si>
  <si>
    <t>Ostali nespomenuti rashodi-protokola</t>
  </si>
  <si>
    <t>Tekuće donacije političkim strankama</t>
  </si>
  <si>
    <t>Rashodi za nabavu nefinanc.imovine</t>
  </si>
  <si>
    <t>Rash.za nabavu proizv.dugotrajne imovine</t>
  </si>
  <si>
    <t>Knjige ,umjetnička djela</t>
  </si>
  <si>
    <t>Knjige</t>
  </si>
  <si>
    <t>IZVOR  1-OPĆI PRIHODI I PRIMICI</t>
  </si>
  <si>
    <t>IZVOR 4 - PRIHODI ZA POSEBNE NAMJENE</t>
  </si>
  <si>
    <t>IZVOR 3- VLASTITI PRIHODI</t>
  </si>
  <si>
    <t>IZVOR 4- PRIHODI ZA POSEBNE NAMJENE</t>
  </si>
  <si>
    <t>Sitni inventar</t>
  </si>
  <si>
    <t>Službena i radna odjeća</t>
  </si>
  <si>
    <t>Ostali nespomenuti rashodi poslovanja</t>
  </si>
  <si>
    <t>Kamate po faktoringu</t>
  </si>
  <si>
    <t>Pomoći dane unutar opće države</t>
  </si>
  <si>
    <t>Tekuće pom.gradu Supetru po Sporazumu</t>
  </si>
  <si>
    <t>Tekuće pom.korisnicima opć.proračuna</t>
  </si>
  <si>
    <t>Kazne,penali, naknade šteta</t>
  </si>
  <si>
    <t>Naknade šteta pravnim i fizičkim osobama</t>
  </si>
  <si>
    <t>Računalni programi</t>
  </si>
  <si>
    <t>IZVOR 5- POMOĆI</t>
  </si>
  <si>
    <t>IZVOR 7- PRIHODI OD NEFINANCIJSKE IMOVINE</t>
  </si>
  <si>
    <t>Telekomunikacijska oprema</t>
  </si>
  <si>
    <t>Uređaji i oprema za ostale namjene</t>
  </si>
  <si>
    <t>Usluge tel.,pošte i prijevoza</t>
  </si>
  <si>
    <t>Rashodi za nabavu neproizvedene imovine</t>
  </si>
  <si>
    <t>Materijalna imovina-zemljišta</t>
  </si>
  <si>
    <t>Zemljišta</t>
  </si>
  <si>
    <t>El.energija za jav.rasvjetu- dio</t>
  </si>
  <si>
    <t>El.Energija za jav.rasvj.-dio</t>
  </si>
  <si>
    <t>IZVOR 93-PRENESENI VP IZ 2021.</t>
  </si>
  <si>
    <t>IZVOR 7- PRIHODI OD PRODAJE NEFIN.IMOVINE</t>
  </si>
  <si>
    <t>IZVOR 7- PRIHODI OD PRODAJE NEFIN. IMOVINE</t>
  </si>
  <si>
    <t>Uredski materijal i ostali mat.rashodi</t>
  </si>
  <si>
    <t>pomoći unutar opće države</t>
  </si>
  <si>
    <t>Kapitalne pom.unutar opće države</t>
  </si>
  <si>
    <t>IZVOR 91-PRENESENI VP IZ 2021.</t>
  </si>
  <si>
    <t>Najamnine za opremu</t>
  </si>
  <si>
    <t>Mat.za održav.plaža,luka i ob.pojasa</t>
  </si>
  <si>
    <t>Ceste, željeznice i sl.građ.objekti</t>
  </si>
  <si>
    <t>Rashodi za dodatna ulaganja na nefin.imovini</t>
  </si>
  <si>
    <t>Dodatna ulaganja na nefinanc,imovini</t>
  </si>
  <si>
    <t>Dodatna ulaganja na građevinskim objektima</t>
  </si>
  <si>
    <t>Rashodi za energiju</t>
  </si>
  <si>
    <t>IZVORI 5- POMOĆI</t>
  </si>
  <si>
    <t>Prijevozna sredstva</t>
  </si>
  <si>
    <t>Prijevozna sredstva u cestovnom prometu</t>
  </si>
  <si>
    <t>Mat.za održavanje groblja</t>
  </si>
  <si>
    <t>20.000.00</t>
  </si>
  <si>
    <t>25.000.00</t>
  </si>
  <si>
    <t>IZVOR 97-PRENESENI VP IZ 2021.</t>
  </si>
  <si>
    <t xml:space="preserve">Sufinanciranje raznih udruga </t>
  </si>
  <si>
    <t>IZVOR 1- OPĆI PRIHODI I PRIMICI</t>
  </si>
  <si>
    <t xml:space="preserve">Protupožarna  zaštita  </t>
  </si>
  <si>
    <t>Kapitalne pomoći unutar opće države</t>
  </si>
  <si>
    <t xml:space="preserve">Kapit.pomoći DVD-u </t>
  </si>
  <si>
    <t>IZVOR 8-PRIHODI OD ZADUŽIVANJA</t>
  </si>
  <si>
    <t>Izdaci za fin.imov.i otplate zajmova</t>
  </si>
  <si>
    <t>Izdaci za otplatu glavnice zajmova</t>
  </si>
  <si>
    <t>Otplata glavnise primljenih zajmova</t>
  </si>
  <si>
    <t>Otplata zajmova po faktoringu</t>
  </si>
  <si>
    <t>Sufinanciranje zdravstva,CK i DDK</t>
  </si>
  <si>
    <t>Obitelj,djeca,rodiljne naknade i sl.</t>
  </si>
  <si>
    <t>IZVOR 5 - POMOĆI</t>
  </si>
  <si>
    <t>IZVOR 6-PRIHODI OD DONACIJA</t>
  </si>
  <si>
    <t>IZVOR 3-VLASTITI PRIHODI</t>
  </si>
  <si>
    <t>Premije osiguranja zaposlenih</t>
  </si>
  <si>
    <t>IZVOR 94-PRENESENI VP IZ 2021.</t>
  </si>
  <si>
    <t>Naknade za prijevoz na posao i s posla</t>
  </si>
  <si>
    <t>Ostale naknade troškova zaposlenima</t>
  </si>
  <si>
    <t>Usluge tekućeg i investic. održavanja DV</t>
  </si>
  <si>
    <t>Zakupnine i najamnine-licence</t>
  </si>
  <si>
    <t>Negativne tečajne razlike</t>
  </si>
  <si>
    <t>Uredska oprema i namještaj za DV</t>
  </si>
  <si>
    <t>Didakt.mat-Božićni pokloni djeci</t>
  </si>
  <si>
    <t>Energija i gorivo</t>
  </si>
  <si>
    <t>Usluge telefona,pošte,prijevoza</t>
  </si>
  <si>
    <t>Oprema za održavanje-grijanje i ventilaciju</t>
  </si>
  <si>
    <t>IZVOR 3 - VLASTITI PRIHODI</t>
  </si>
  <si>
    <t>Kapitalne pomoći unutar države</t>
  </si>
  <si>
    <t>RASH.ZA NABAVU PROIZV.IMOV.</t>
  </si>
  <si>
    <t>RASH:ZA NABAVU NEPROIZV.IMOVINE</t>
  </si>
  <si>
    <t>Zemljište</t>
  </si>
  <si>
    <t>Oprema za održavanje i zaštitu</t>
  </si>
  <si>
    <t>IZDACI ZA FINANCIJSKU IMOVINU I OTPLATE ZAJMOVA</t>
  </si>
  <si>
    <t>IZDACI ZA OTPLATU GLAVNICE ZAJMOVA</t>
  </si>
  <si>
    <t>Otplata glavnice primljenih zajmova banaka</t>
  </si>
  <si>
    <t>Otplata glavnice po faktoringu</t>
  </si>
  <si>
    <t>RAZLIKA - VIŠAK / MANJAK-REZULTAT POSLOVANJA U 2022.</t>
  </si>
  <si>
    <t>Rashodi od prodaje nefinancijske imovine</t>
  </si>
  <si>
    <t>VIŠKOVI / MANJKOVI-PRENESENI</t>
  </si>
  <si>
    <t>Rashodi-iz prihoda od zaduživanja</t>
  </si>
  <si>
    <t>PRENESENI VP iz izvora 1</t>
  </si>
  <si>
    <t>PRENESENI VP iz izvora 3</t>
  </si>
  <si>
    <t>PRENESENI VP iz izvora 4</t>
  </si>
  <si>
    <t>PRENESENI VP iz izvora 7</t>
  </si>
  <si>
    <t xml:space="preserve">Prenseni Višak/Manjak </t>
  </si>
  <si>
    <t>Prenesni višak/manjak</t>
  </si>
  <si>
    <t>KLASA:024-01/22-01/46</t>
  </si>
  <si>
    <t>URBROJ:2181-40-01-22-1</t>
  </si>
  <si>
    <t>održanoj dana 14.12.2022.god.,donosi  slijedeće:</t>
  </si>
  <si>
    <t>Izvor financiranja  1- Opći prihodi i primici</t>
  </si>
  <si>
    <t>Izvor  financiranja 4 -Prihodi za posebne namjene</t>
  </si>
  <si>
    <t>Izvor  financiranja 3- Vlastiti prihodi</t>
  </si>
  <si>
    <t>Izvor financiranja 5 – Pomoći</t>
  </si>
  <si>
    <t>Izvor financiranja 6 – Prihodi od donacija</t>
  </si>
  <si>
    <t>Izvor financiranja 7- Prih. od prodaje nefinanciske imovine</t>
  </si>
  <si>
    <t xml:space="preserve">Odluka o prihvaćanju Izmjena i dopuna  proračuna Općine Postira za 2022. stupa na snagu danom  </t>
  </si>
  <si>
    <t>donošenja,a objaviti će se u Službenom glasniku Općine Postira.</t>
  </si>
  <si>
    <t>Na temelju Zakona o proračunu (NN 87/08, 136/12 i 15/15)  kao i članka 32. Statuta općine Postira</t>
  </si>
  <si>
    <t xml:space="preserve"> („Službeni glasnik općine Postira“ 3/13, 6/13, 5/20 i 5/21 ), Općinsko vijeće općine Postira na svojoj 13. sjednici </t>
  </si>
  <si>
    <t xml:space="preserve">                                             OPĆINE POSTIRA   ZA 2022. GODINU</t>
  </si>
  <si>
    <t>U  Postirima, 14.12.2022.god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</si>
</sst>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0" fontId="7" fillId="0" borderId="11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top" wrapText="1"/>
    </xf>
    <xf numFmtId="0" fontId="9" fillId="0" borderId="0" xfId="0" applyFont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right" vertical="top" wrapText="1"/>
    </xf>
    <xf numFmtId="0" fontId="11" fillId="3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vertical="top" wrapText="1"/>
    </xf>
    <xf numFmtId="0" fontId="11" fillId="4" borderId="6" xfId="0" applyFont="1" applyFill="1" applyBorder="1" applyAlignment="1">
      <alignment vertical="top" wrapText="1"/>
    </xf>
    <xf numFmtId="3" fontId="11" fillId="4" borderId="6" xfId="0" applyNumberFormat="1" applyFont="1" applyFill="1" applyBorder="1" applyAlignment="1">
      <alignment horizontal="right" vertical="top" wrapText="1"/>
    </xf>
    <xf numFmtId="3" fontId="10" fillId="0" borderId="6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horizontal="right" vertical="top" wrapText="1"/>
    </xf>
    <xf numFmtId="0" fontId="11" fillId="3" borderId="6" xfId="0" applyFont="1" applyFill="1" applyBorder="1" applyAlignment="1">
      <alignment vertical="top" wrapText="1"/>
    </xf>
    <xf numFmtId="3" fontId="11" fillId="3" borderId="6" xfId="0" applyNumberFormat="1" applyFont="1" applyFill="1" applyBorder="1" applyAlignment="1">
      <alignment horizontal="right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11" fillId="3" borderId="6" xfId="0" applyFont="1" applyFill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top" wrapText="1"/>
    </xf>
    <xf numFmtId="3" fontId="11" fillId="3" borderId="1" xfId="0" applyNumberFormat="1" applyFont="1" applyFill="1" applyBorder="1" applyAlignment="1">
      <alignment horizontal="right" vertical="top" wrapText="1"/>
    </xf>
    <xf numFmtId="3" fontId="10" fillId="0" borderId="5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11" fillId="5" borderId="3" xfId="0" applyFont="1" applyFill="1" applyBorder="1" applyAlignment="1">
      <alignment vertical="top" wrapText="1"/>
    </xf>
    <xf numFmtId="0" fontId="11" fillId="5" borderId="6" xfId="0" applyFont="1" applyFill="1" applyBorder="1" applyAlignment="1">
      <alignment vertical="top" wrapText="1"/>
    </xf>
    <xf numFmtId="3" fontId="11" fillId="5" borderId="6" xfId="0" applyNumberFormat="1" applyFont="1" applyFill="1" applyBorder="1" applyAlignment="1">
      <alignment horizontal="right"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3" fontId="10" fillId="4" borderId="6" xfId="0" applyNumberFormat="1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vertical="top" wrapText="1"/>
    </xf>
    <xf numFmtId="0" fontId="11" fillId="2" borderId="6" xfId="0" applyFont="1" applyFill="1" applyBorder="1" applyAlignment="1">
      <alignment vertical="top" wrapText="1"/>
    </xf>
    <xf numFmtId="0" fontId="11" fillId="2" borderId="6" xfId="0" applyFont="1" applyFill="1" applyBorder="1" applyAlignment="1">
      <alignment horizontal="right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5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1" fillId="6" borderId="3" xfId="0" applyFont="1" applyFill="1" applyBorder="1" applyAlignment="1">
      <alignment vertical="top" wrapText="1"/>
    </xf>
    <xf numFmtId="0" fontId="11" fillId="6" borderId="6" xfId="0" applyFont="1" applyFill="1" applyBorder="1" applyAlignment="1">
      <alignment vertical="top" wrapText="1"/>
    </xf>
    <xf numFmtId="0" fontId="11" fillId="6" borderId="6" xfId="0" applyFont="1" applyFill="1" applyBorder="1" applyAlignment="1">
      <alignment horizontal="right" vertical="top" wrapText="1"/>
    </xf>
    <xf numFmtId="0" fontId="11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11" fillId="3" borderId="2" xfId="0" applyFont="1" applyFill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3" fontId="10" fillId="0" borderId="26" xfId="0" applyNumberFormat="1" applyFont="1" applyBorder="1" applyAlignment="1">
      <alignment horizontal="right" vertical="top" wrapText="1"/>
    </xf>
    <xf numFmtId="0" fontId="10" fillId="0" borderId="26" xfId="0" applyFont="1" applyBorder="1" applyAlignment="1">
      <alignment horizontal="right" vertical="top" wrapText="1"/>
    </xf>
    <xf numFmtId="3" fontId="10" fillId="0" borderId="2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vertical="top" wrapText="1"/>
    </xf>
    <xf numFmtId="3" fontId="6" fillId="0" borderId="6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right" vertical="top" wrapText="1"/>
    </xf>
    <xf numFmtId="0" fontId="10" fillId="6" borderId="3" xfId="0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0" fillId="6" borderId="6" xfId="0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11" fillId="0" borderId="33" xfId="0" applyFont="1" applyBorder="1" applyAlignment="1">
      <alignment vertical="top" wrapText="1"/>
    </xf>
    <xf numFmtId="0" fontId="10" fillId="0" borderId="33" xfId="0" applyFont="1" applyBorder="1" applyAlignment="1">
      <alignment vertical="top" wrapText="1"/>
    </xf>
    <xf numFmtId="0" fontId="11" fillId="6" borderId="33" xfId="0" applyFont="1" applyFill="1" applyBorder="1" applyAlignment="1">
      <alignment vertical="top" wrapText="1"/>
    </xf>
    <xf numFmtId="0" fontId="10" fillId="6" borderId="33" xfId="0" applyFont="1" applyFill="1" applyBorder="1" applyAlignment="1">
      <alignment vertical="top" wrapText="1"/>
    </xf>
    <xf numFmtId="3" fontId="10" fillId="0" borderId="33" xfId="0" applyNumberFormat="1" applyFont="1" applyBorder="1" applyAlignment="1">
      <alignment horizontal="right" vertical="top" wrapText="1"/>
    </xf>
    <xf numFmtId="3" fontId="11" fillId="0" borderId="33" xfId="0" applyNumberFormat="1" applyFont="1" applyBorder="1" applyAlignment="1">
      <alignment horizontal="right" vertical="top" wrapText="1"/>
    </xf>
    <xf numFmtId="0" fontId="11" fillId="0" borderId="33" xfId="0" applyFont="1" applyBorder="1" applyAlignment="1">
      <alignment horizontal="right" vertical="top" wrapText="1"/>
    </xf>
    <xf numFmtId="0" fontId="10" fillId="0" borderId="33" xfId="0" applyFont="1" applyBorder="1" applyAlignment="1">
      <alignment horizontal="right" vertical="top" wrapText="1"/>
    </xf>
    <xf numFmtId="0" fontId="17" fillId="0" borderId="34" xfId="0" applyFont="1" applyBorder="1" applyAlignment="1">
      <alignment vertical="top" wrapText="1"/>
    </xf>
    <xf numFmtId="3" fontId="17" fillId="0" borderId="33" xfId="0" applyNumberFormat="1" applyFont="1" applyBorder="1" applyAlignment="1">
      <alignment horizontal="right" vertical="top" wrapText="1"/>
    </xf>
    <xf numFmtId="3" fontId="11" fillId="6" borderId="33" xfId="0" applyNumberFormat="1" applyFont="1" applyFill="1" applyBorder="1" applyAlignment="1">
      <alignment horizontal="right" vertical="top" wrapText="1"/>
    </xf>
    <xf numFmtId="3" fontId="10" fillId="6" borderId="33" xfId="0" applyNumberFormat="1" applyFont="1" applyFill="1" applyBorder="1" applyAlignment="1">
      <alignment horizontal="right" vertical="top" wrapText="1"/>
    </xf>
    <xf numFmtId="0" fontId="11" fillId="6" borderId="24" xfId="0" applyFont="1" applyFill="1" applyBorder="1" applyAlignment="1">
      <alignment horizontal="right" vertical="top" wrapText="1"/>
    </xf>
    <xf numFmtId="0" fontId="17" fillId="0" borderId="33" xfId="0" applyFont="1" applyBorder="1" applyAlignment="1">
      <alignment horizontal="right" vertical="top" wrapText="1"/>
    </xf>
    <xf numFmtId="0" fontId="10" fillId="6" borderId="24" xfId="0" applyFont="1" applyFill="1" applyBorder="1" applyAlignment="1">
      <alignment horizontal="right" vertical="top" wrapText="1"/>
    </xf>
    <xf numFmtId="3" fontId="17" fillId="6" borderId="33" xfId="0" applyNumberFormat="1" applyFont="1" applyFill="1" applyBorder="1" applyAlignment="1">
      <alignment horizontal="right" vertical="top" wrapText="1"/>
    </xf>
    <xf numFmtId="0" fontId="11" fillId="0" borderId="31" xfId="0" applyFont="1" applyBorder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11" fillId="0" borderId="32" xfId="0" applyFont="1" applyBorder="1" applyAlignment="1">
      <alignment horizontal="center" vertical="center" wrapText="1"/>
    </xf>
    <xf numFmtId="0" fontId="9" fillId="5" borderId="32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7" borderId="35" xfId="0" applyFont="1" applyFill="1" applyBorder="1" applyAlignment="1">
      <alignment vertical="top" wrapText="1"/>
    </xf>
    <xf numFmtId="0" fontId="11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3" fontId="7" fillId="5" borderId="32" xfId="0" applyNumberFormat="1" applyFont="1" applyFill="1" applyBorder="1" applyAlignment="1">
      <alignment horizontal="right" vertical="center" wrapText="1"/>
    </xf>
    <xf numFmtId="0" fontId="11" fillId="0" borderId="36" xfId="0" applyFont="1" applyBorder="1" applyAlignment="1">
      <alignment vertical="center" wrapText="1"/>
    </xf>
    <xf numFmtId="0" fontId="7" fillId="5" borderId="7" xfId="0" applyFont="1" applyFill="1" applyBorder="1" applyAlignment="1">
      <alignment horizontal="right" vertical="center" wrapText="1"/>
    </xf>
    <xf numFmtId="3" fontId="6" fillId="11" borderId="35" xfId="0" applyNumberFormat="1" applyFont="1" applyFill="1" applyBorder="1" applyAlignment="1">
      <alignment horizontal="center" vertical="center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3" fontId="7" fillId="3" borderId="3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right" vertical="top" wrapText="1"/>
    </xf>
    <xf numFmtId="0" fontId="10" fillId="0" borderId="37" xfId="0" applyFont="1" applyBorder="1" applyAlignment="1">
      <alignment horizontal="right" vertical="top" wrapText="1"/>
    </xf>
    <xf numFmtId="3" fontId="10" fillId="0" borderId="37" xfId="0" applyNumberFormat="1" applyFont="1" applyBorder="1" applyAlignment="1">
      <alignment horizontal="right" vertical="top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right" vertical="center" wrapText="1"/>
    </xf>
    <xf numFmtId="3" fontId="7" fillId="5" borderId="41" xfId="0" applyNumberFormat="1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right" vertical="top" wrapText="1"/>
    </xf>
    <xf numFmtId="3" fontId="11" fillId="0" borderId="40" xfId="0" applyNumberFormat="1" applyFont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vertical="top" wrapText="1"/>
    </xf>
    <xf numFmtId="0" fontId="11" fillId="0" borderId="43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0" fillId="0" borderId="36" xfId="0" applyFont="1" applyBorder="1" applyAlignment="1">
      <alignment horizontal="right" vertical="top" wrapText="1"/>
    </xf>
    <xf numFmtId="3" fontId="17" fillId="0" borderId="30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3" fontId="10" fillId="0" borderId="32" xfId="0" applyNumberFormat="1" applyFont="1" applyBorder="1" applyAlignment="1">
      <alignment horizontal="right" vertical="top" wrapText="1"/>
    </xf>
    <xf numFmtId="3" fontId="10" fillId="0" borderId="31" xfId="0" applyNumberFormat="1" applyFont="1" applyBorder="1" applyAlignment="1">
      <alignment horizontal="right" vertical="top" wrapText="1"/>
    </xf>
    <xf numFmtId="0" fontId="11" fillId="0" borderId="34" xfId="0" applyFont="1" applyBorder="1" applyAlignment="1">
      <alignment vertical="top" wrapText="1"/>
    </xf>
    <xf numFmtId="0" fontId="11" fillId="0" borderId="7" xfId="0" applyFont="1" applyBorder="1" applyAlignment="1">
      <alignment horizontal="right" vertical="top" wrapText="1"/>
    </xf>
    <xf numFmtId="3" fontId="7" fillId="5" borderId="33" xfId="0" applyNumberFormat="1" applyFont="1" applyFill="1" applyBorder="1" applyAlignment="1">
      <alignment horizontal="right" vertical="center" wrapText="1"/>
    </xf>
    <xf numFmtId="3" fontId="7" fillId="5" borderId="33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vertical="top" wrapText="1"/>
    </xf>
    <xf numFmtId="3" fontId="7" fillId="3" borderId="33" xfId="0" applyNumberFormat="1" applyFont="1" applyFill="1" applyBorder="1" applyAlignment="1">
      <alignment horizontal="right" vertical="center" wrapText="1"/>
    </xf>
    <xf numFmtId="3" fontId="7" fillId="3" borderId="33" xfId="0" applyNumberFormat="1" applyFont="1" applyFill="1" applyBorder="1" applyAlignment="1">
      <alignment horizontal="center" vertical="center" wrapText="1"/>
    </xf>
    <xf numFmtId="3" fontId="10" fillId="0" borderId="39" xfId="0" applyNumberFormat="1" applyFont="1" applyBorder="1" applyAlignment="1">
      <alignment horizontal="right" vertical="top" wrapText="1"/>
    </xf>
    <xf numFmtId="0" fontId="17" fillId="0" borderId="7" xfId="0" applyFont="1" applyBorder="1" applyAlignment="1">
      <alignment vertical="top" wrapText="1"/>
    </xf>
    <xf numFmtId="3" fontId="10" fillId="0" borderId="36" xfId="0" applyNumberFormat="1" applyFont="1" applyBorder="1" applyAlignment="1">
      <alignment horizontal="right" vertical="top" wrapText="1"/>
    </xf>
    <xf numFmtId="3" fontId="17" fillId="0" borderId="7" xfId="0" applyNumberFormat="1" applyFont="1" applyBorder="1" applyAlignment="1">
      <alignment horizontal="right" vertical="center" wrapText="1"/>
    </xf>
    <xf numFmtId="3" fontId="11" fillId="0" borderId="44" xfId="0" applyNumberFormat="1" applyFont="1" applyBorder="1" applyAlignment="1">
      <alignment horizontal="right" vertical="top" wrapText="1"/>
    </xf>
    <xf numFmtId="3" fontId="10" fillId="0" borderId="44" xfId="0" applyNumberFormat="1" applyFont="1" applyBorder="1" applyAlignment="1">
      <alignment horizontal="right" vertical="top" wrapText="1"/>
    </xf>
    <xf numFmtId="3" fontId="10" fillId="0" borderId="45" xfId="0" applyNumberFormat="1" applyFont="1" applyBorder="1" applyAlignment="1">
      <alignment horizontal="right" vertical="top" wrapText="1"/>
    </xf>
    <xf numFmtId="3" fontId="17" fillId="0" borderId="32" xfId="0" applyNumberFormat="1" applyFont="1" applyBorder="1" applyAlignment="1">
      <alignment horizontal="right" vertical="center" wrapText="1"/>
    </xf>
    <xf numFmtId="0" fontId="5" fillId="5" borderId="2" xfId="0" applyFont="1" applyFill="1" applyBorder="1" applyAlignment="1">
      <alignment horizontal="center" vertical="top" wrapText="1"/>
    </xf>
    <xf numFmtId="3" fontId="5" fillId="5" borderId="32" xfId="0" applyNumberFormat="1" applyFont="1" applyFill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3" fontId="10" fillId="6" borderId="39" xfId="0" applyNumberFormat="1" applyFont="1" applyFill="1" applyBorder="1" applyAlignment="1">
      <alignment horizontal="right" vertical="top" wrapText="1"/>
    </xf>
    <xf numFmtId="3" fontId="17" fillId="6" borderId="32" xfId="0" applyNumberFormat="1" applyFont="1" applyFill="1" applyBorder="1" applyAlignment="1">
      <alignment horizontal="right" vertical="center" wrapText="1"/>
    </xf>
    <xf numFmtId="0" fontId="11" fillId="6" borderId="37" xfId="0" applyFont="1" applyFill="1" applyBorder="1" applyAlignment="1">
      <alignment horizontal="right" vertical="top" wrapText="1"/>
    </xf>
    <xf numFmtId="0" fontId="10" fillId="6" borderId="39" xfId="0" applyFont="1" applyFill="1" applyBorder="1" applyAlignment="1">
      <alignment horizontal="right" vertical="top" wrapText="1"/>
    </xf>
    <xf numFmtId="0" fontId="10" fillId="6" borderId="37" xfId="0" applyFont="1" applyFill="1" applyBorder="1" applyAlignment="1">
      <alignment horizontal="right" vertical="top" wrapText="1"/>
    </xf>
    <xf numFmtId="3" fontId="5" fillId="10" borderId="30" xfId="0" applyNumberFormat="1" applyFont="1" applyFill="1" applyBorder="1" applyAlignment="1">
      <alignment horizontal="right" vertical="center" wrapText="1"/>
    </xf>
    <xf numFmtId="3" fontId="5" fillId="9" borderId="32" xfId="0" applyNumberFormat="1" applyFont="1" applyFill="1" applyBorder="1" applyAlignment="1">
      <alignment horizontal="right" vertical="center" wrapText="1"/>
    </xf>
    <xf numFmtId="3" fontId="17" fillId="0" borderId="33" xfId="0" applyNumberFormat="1" applyFont="1" applyBorder="1" applyAlignment="1">
      <alignment horizontal="right" vertical="center" wrapText="1"/>
    </xf>
    <xf numFmtId="0" fontId="7" fillId="5" borderId="33" xfId="0" applyFont="1" applyFill="1" applyBorder="1" applyAlignment="1">
      <alignment horizontal="right" vertical="center" wrapText="1"/>
    </xf>
    <xf numFmtId="3" fontId="7" fillId="5" borderId="3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17" fillId="0" borderId="35" xfId="0" applyNumberFormat="1" applyFont="1" applyBorder="1" applyAlignment="1">
      <alignment horizontal="right" vertical="center" wrapText="1"/>
    </xf>
    <xf numFmtId="3" fontId="17" fillId="0" borderId="23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top" wrapText="1"/>
    </xf>
    <xf numFmtId="3" fontId="7" fillId="3" borderId="32" xfId="0" applyNumberFormat="1" applyFont="1" applyFill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0" fontId="17" fillId="6" borderId="1" xfId="0" applyFont="1" applyFill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7" fillId="5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top" wrapText="1"/>
    </xf>
    <xf numFmtId="0" fontId="1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3" fontId="6" fillId="0" borderId="9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1" fillId="4" borderId="8" xfId="0" applyFont="1" applyFill="1" applyBorder="1" applyAlignment="1">
      <alignment vertical="top" wrapText="1"/>
    </xf>
    <xf numFmtId="0" fontId="11" fillId="4" borderId="9" xfId="0" applyFont="1" applyFill="1" applyBorder="1" applyAlignment="1">
      <alignment vertical="top" wrapText="1"/>
    </xf>
    <xf numFmtId="0" fontId="11" fillId="4" borderId="9" xfId="0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4" borderId="9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3" fontId="8" fillId="0" borderId="9" xfId="0" applyNumberFormat="1" applyFont="1" applyBorder="1" applyAlignment="1">
      <alignment horizontal="righ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vertical="center" wrapText="1"/>
    </xf>
    <xf numFmtId="0" fontId="11" fillId="5" borderId="6" xfId="0" applyFont="1" applyFill="1" applyBorder="1" applyAlignment="1">
      <alignment vertical="center" wrapText="1"/>
    </xf>
    <xf numFmtId="3" fontId="11" fillId="5" borderId="6" xfId="0" applyNumberFormat="1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vertical="center" wrapText="1"/>
    </xf>
    <xf numFmtId="3" fontId="11" fillId="5" borderId="1" xfId="0" applyNumberFormat="1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11" fillId="4" borderId="2" xfId="0" applyFont="1" applyFill="1" applyBorder="1" applyAlignment="1">
      <alignment vertical="top" wrapText="1"/>
    </xf>
    <xf numFmtId="0" fontId="11" fillId="4" borderId="5" xfId="0" applyFont="1" applyFill="1" applyBorder="1" applyAlignment="1">
      <alignment vertical="top" wrapText="1"/>
    </xf>
    <xf numFmtId="0" fontId="11" fillId="4" borderId="5" xfId="0" applyFont="1" applyFill="1" applyBorder="1" applyAlignment="1">
      <alignment horizontal="right" vertical="top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right" vertical="top" wrapText="1"/>
    </xf>
    <xf numFmtId="0" fontId="10" fillId="0" borderId="23" xfId="0" applyFont="1" applyBorder="1" applyAlignment="1">
      <alignment horizontal="right" vertical="top" wrapText="1"/>
    </xf>
    <xf numFmtId="0" fontId="7" fillId="0" borderId="6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3" fontId="11" fillId="0" borderId="11" xfId="0" applyNumberFormat="1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3" fontId="11" fillId="3" borderId="11" xfId="0" applyNumberFormat="1" applyFont="1" applyFill="1" applyBorder="1" applyAlignment="1">
      <alignment vertical="center" wrapText="1"/>
    </xf>
    <xf numFmtId="3" fontId="11" fillId="3" borderId="11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3" fontId="11" fillId="3" borderId="5" xfId="0" applyNumberFormat="1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vertical="center" wrapText="1"/>
    </xf>
    <xf numFmtId="3" fontId="11" fillId="3" borderId="9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1" fillId="3" borderId="8" xfId="0" applyFont="1" applyFill="1" applyBorder="1" applyAlignment="1">
      <alignment vertical="top" wrapText="1"/>
    </xf>
    <xf numFmtId="0" fontId="11" fillId="3" borderId="11" xfId="0" applyFont="1" applyFill="1" applyBorder="1" applyAlignment="1">
      <alignment vertical="top" wrapText="1"/>
    </xf>
    <xf numFmtId="3" fontId="11" fillId="3" borderId="11" xfId="0" applyNumberFormat="1" applyFont="1" applyFill="1" applyBorder="1" applyAlignment="1">
      <alignment horizontal="right" vertical="top" wrapText="1"/>
    </xf>
    <xf numFmtId="0" fontId="5" fillId="0" borderId="17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17" fillId="0" borderId="10" xfId="0" applyNumberFormat="1" applyFont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horizontal="left" vertical="center" wrapText="1"/>
    </xf>
    <xf numFmtId="3" fontId="11" fillId="0" borderId="31" xfId="0" applyNumberFormat="1" applyFont="1" applyBorder="1" applyAlignment="1">
      <alignment horizontal="right" vertical="top" wrapText="1"/>
    </xf>
    <xf numFmtId="0" fontId="7" fillId="5" borderId="3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right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0" fillId="0" borderId="46" xfId="0" applyFont="1" applyBorder="1" applyAlignment="1">
      <alignment horizontal="right" vertical="top" wrapText="1"/>
    </xf>
    <xf numFmtId="3" fontId="10" fillId="0" borderId="46" xfId="0" applyNumberFormat="1" applyFont="1" applyBorder="1" applyAlignment="1">
      <alignment horizontal="right" vertical="top" wrapText="1"/>
    </xf>
    <xf numFmtId="3" fontId="11" fillId="0" borderId="45" xfId="0" applyNumberFormat="1" applyFont="1" applyBorder="1" applyAlignment="1">
      <alignment horizontal="right" vertical="top" wrapText="1"/>
    </xf>
    <xf numFmtId="3" fontId="11" fillId="0" borderId="29" xfId="0" applyNumberFormat="1" applyFont="1" applyBorder="1" applyAlignment="1">
      <alignment horizontal="right" vertical="top" wrapText="1"/>
    </xf>
    <xf numFmtId="3" fontId="17" fillId="0" borderId="41" xfId="0" applyNumberFormat="1" applyFont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right" vertical="top" wrapText="1"/>
    </xf>
    <xf numFmtId="3" fontId="11" fillId="6" borderId="7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7" fillId="6" borderId="7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top" wrapText="1"/>
    </xf>
    <xf numFmtId="3" fontId="6" fillId="0" borderId="29" xfId="0" applyNumberFormat="1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3" fontId="6" fillId="0" borderId="40" xfId="0" applyNumberFormat="1" applyFont="1" applyBorder="1" applyAlignment="1">
      <alignment horizontal="right" vertical="top" wrapText="1"/>
    </xf>
    <xf numFmtId="0" fontId="6" fillId="0" borderId="39" xfId="0" applyFont="1" applyBorder="1" applyAlignment="1">
      <alignment horizontal="right" vertical="top" wrapText="1"/>
    </xf>
    <xf numFmtId="3" fontId="0" fillId="0" borderId="0" xfId="0" applyNumberFormat="1"/>
    <xf numFmtId="3" fontId="5" fillId="2" borderId="35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9" borderId="7" xfId="0" applyNumberFormat="1" applyFont="1" applyFill="1" applyBorder="1" applyAlignment="1">
      <alignment horizontal="right" vertical="center" wrapText="1"/>
    </xf>
    <xf numFmtId="3" fontId="5" fillId="10" borderId="7" xfId="0" applyNumberFormat="1" applyFont="1" applyFill="1" applyBorder="1" applyAlignment="1">
      <alignment horizontal="right" vertical="center" wrapText="1"/>
    </xf>
    <xf numFmtId="3" fontId="5" fillId="5" borderId="7" xfId="0" applyNumberFormat="1" applyFont="1" applyFill="1" applyBorder="1" applyAlignment="1">
      <alignment horizontal="right" vertical="center" wrapText="1"/>
    </xf>
    <xf numFmtId="3" fontId="6" fillId="11" borderId="7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164" fontId="0" fillId="0" borderId="0" xfId="1" applyFont="1" applyFill="1"/>
    <xf numFmtId="0" fontId="6" fillId="0" borderId="6" xfId="0" applyFont="1" applyBorder="1" applyAlignment="1">
      <alignment horizontal="right" vertical="top" wrapText="1"/>
    </xf>
    <xf numFmtId="0" fontId="6" fillId="0" borderId="3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11" fillId="6" borderId="29" xfId="0" applyFont="1" applyFill="1" applyBorder="1" applyAlignment="1">
      <alignment horizontal="right" vertical="top" wrapText="1"/>
    </xf>
    <xf numFmtId="0" fontId="11" fillId="6" borderId="34" xfId="0" applyFont="1" applyFill="1" applyBorder="1" applyAlignment="1">
      <alignment horizontal="right" vertical="top" wrapText="1"/>
    </xf>
    <xf numFmtId="0" fontId="6" fillId="0" borderId="29" xfId="0" applyFont="1" applyBorder="1" applyAlignment="1">
      <alignment horizontal="right" vertical="top" wrapText="1"/>
    </xf>
    <xf numFmtId="3" fontId="6" fillId="0" borderId="39" xfId="0" applyNumberFormat="1" applyFont="1" applyBorder="1" applyAlignment="1">
      <alignment horizontal="right" vertical="top" wrapText="1"/>
    </xf>
    <xf numFmtId="0" fontId="11" fillId="6" borderId="45" xfId="0" applyFont="1" applyFill="1" applyBorder="1" applyAlignment="1">
      <alignment horizontal="right" vertical="top" wrapText="1"/>
    </xf>
    <xf numFmtId="0" fontId="10" fillId="0" borderId="24" xfId="0" applyFont="1" applyBorder="1" applyAlignment="1">
      <alignment horizontal="right" vertical="top" wrapText="1"/>
    </xf>
    <xf numFmtId="3" fontId="11" fillId="0" borderId="39" xfId="0" applyNumberFormat="1" applyFont="1" applyBorder="1" applyAlignment="1">
      <alignment horizontal="right" vertical="top" wrapText="1"/>
    </xf>
    <xf numFmtId="0" fontId="10" fillId="0" borderId="35" xfId="0" applyFont="1" applyBorder="1" applyAlignment="1">
      <alignment vertical="top" wrapText="1"/>
    </xf>
    <xf numFmtId="3" fontId="10" fillId="0" borderId="35" xfId="0" applyNumberFormat="1" applyFont="1" applyBorder="1" applyAlignment="1">
      <alignment horizontal="right" vertical="top" wrapText="1"/>
    </xf>
    <xf numFmtId="0" fontId="10" fillId="0" borderId="7" xfId="0" applyFont="1" applyBorder="1" applyAlignment="1">
      <alignment horizontal="right" vertical="top" wrapText="1"/>
    </xf>
    <xf numFmtId="3" fontId="10" fillId="0" borderId="23" xfId="0" applyNumberFormat="1" applyFont="1" applyBorder="1" applyAlignment="1">
      <alignment horizontal="right" vertical="top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3" fontId="11" fillId="0" borderId="32" xfId="0" applyNumberFormat="1" applyFont="1" applyBorder="1" applyAlignment="1">
      <alignment horizontal="right" vertical="top" wrapText="1"/>
    </xf>
    <xf numFmtId="3" fontId="7" fillId="5" borderId="12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vertical="top" wrapText="1"/>
    </xf>
    <xf numFmtId="0" fontId="11" fillId="0" borderId="35" xfId="0" applyFont="1" applyBorder="1" applyAlignment="1">
      <alignment vertical="top" wrapText="1"/>
    </xf>
    <xf numFmtId="3" fontId="11" fillId="0" borderId="35" xfId="0" applyNumberFormat="1" applyFont="1" applyBorder="1" applyAlignment="1">
      <alignment horizontal="right" vertical="top" wrapText="1"/>
    </xf>
    <xf numFmtId="0" fontId="10" fillId="0" borderId="31" xfId="0" applyFont="1" applyBorder="1" applyAlignment="1">
      <alignment vertical="top" wrapText="1"/>
    </xf>
    <xf numFmtId="0" fontId="11" fillId="0" borderId="39" xfId="0" applyFont="1" applyBorder="1" applyAlignment="1">
      <alignment vertical="top" wrapText="1"/>
    </xf>
    <xf numFmtId="3" fontId="7" fillId="5" borderId="39" xfId="0" applyNumberFormat="1" applyFont="1" applyFill="1" applyBorder="1" applyAlignment="1">
      <alignment horizontal="right" vertical="center" wrapText="1"/>
    </xf>
    <xf numFmtId="0" fontId="11" fillId="6" borderId="2" xfId="0" applyFont="1" applyFill="1" applyBorder="1" applyAlignment="1">
      <alignment vertical="top" wrapText="1"/>
    </xf>
    <xf numFmtId="0" fontId="11" fillId="6" borderId="32" xfId="0" applyFont="1" applyFill="1" applyBorder="1" applyAlignment="1">
      <alignment vertical="top" wrapText="1"/>
    </xf>
    <xf numFmtId="3" fontId="11" fillId="6" borderId="32" xfId="0" applyNumberFormat="1" applyFont="1" applyFill="1" applyBorder="1" applyAlignment="1">
      <alignment horizontal="right" vertical="top" wrapText="1"/>
    </xf>
    <xf numFmtId="0" fontId="10" fillId="6" borderId="8" xfId="0" applyFont="1" applyFill="1" applyBorder="1" applyAlignment="1">
      <alignment vertical="top" wrapText="1"/>
    </xf>
    <xf numFmtId="0" fontId="10" fillId="6" borderId="35" xfId="0" applyFont="1" applyFill="1" applyBorder="1" applyAlignment="1">
      <alignment vertical="top" wrapText="1"/>
    </xf>
    <xf numFmtId="3" fontId="10" fillId="6" borderId="35" xfId="0" applyNumberFormat="1" applyFont="1" applyFill="1" applyBorder="1" applyAlignment="1">
      <alignment horizontal="right" vertical="top" wrapText="1"/>
    </xf>
    <xf numFmtId="3" fontId="10" fillId="6" borderId="7" xfId="0" applyNumberFormat="1" applyFont="1" applyFill="1" applyBorder="1" applyAlignment="1">
      <alignment horizontal="right" vertical="top" wrapText="1"/>
    </xf>
    <xf numFmtId="3" fontId="10" fillId="6" borderId="23" xfId="0" applyNumberFormat="1" applyFont="1" applyFill="1" applyBorder="1" applyAlignment="1">
      <alignment horizontal="right" vertical="top" wrapText="1"/>
    </xf>
    <xf numFmtId="3" fontId="17" fillId="6" borderId="35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8" borderId="32" xfId="0" applyNumberFormat="1" applyFont="1" applyFill="1" applyBorder="1" applyAlignment="1">
      <alignment horizontal="right" vertical="center" wrapText="1"/>
    </xf>
    <xf numFmtId="3" fontId="7" fillId="8" borderId="12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Border="1" applyAlignment="1">
      <alignment horizontal="right" vertical="top" wrapText="1"/>
    </xf>
    <xf numFmtId="3" fontId="10" fillId="0" borderId="7" xfId="0" applyNumberFormat="1" applyFont="1" applyBorder="1" applyAlignment="1">
      <alignment horizontal="right" vertical="top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3" fontId="7" fillId="5" borderId="35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11" fillId="8" borderId="8" xfId="0" applyFont="1" applyFill="1" applyBorder="1" applyAlignment="1">
      <alignment vertical="center" wrapText="1"/>
    </xf>
    <xf numFmtId="0" fontId="11" fillId="8" borderId="11" xfId="0" applyFont="1" applyFill="1" applyBorder="1" applyAlignment="1">
      <alignment vertical="center" wrapText="1"/>
    </xf>
    <xf numFmtId="3" fontId="11" fillId="8" borderId="11" xfId="0" applyNumberFormat="1" applyFont="1" applyFill="1" applyBorder="1" applyAlignment="1">
      <alignment horizontal="right" vertical="center" wrapText="1"/>
    </xf>
    <xf numFmtId="3" fontId="17" fillId="6" borderId="40" xfId="0" applyNumberFormat="1" applyFont="1" applyFill="1" applyBorder="1" applyAlignment="1">
      <alignment horizontal="right" vertical="top" wrapText="1"/>
    </xf>
    <xf numFmtId="3" fontId="11" fillId="0" borderId="12" xfId="0" applyNumberFormat="1" applyFont="1" applyBorder="1" applyAlignment="1">
      <alignment horizontal="right" vertical="top" wrapText="1"/>
    </xf>
    <xf numFmtId="0" fontId="10" fillId="0" borderId="12" xfId="0" applyFont="1" applyBorder="1" applyAlignment="1">
      <alignment horizontal="right" vertical="top" wrapText="1"/>
    </xf>
    <xf numFmtId="3" fontId="11" fillId="0" borderId="30" xfId="0" applyNumberFormat="1" applyFont="1" applyBorder="1" applyAlignment="1">
      <alignment horizontal="right" vertical="top" wrapText="1"/>
    </xf>
    <xf numFmtId="0" fontId="11" fillId="0" borderId="28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2" borderId="50" xfId="0" applyFont="1" applyFill="1" applyBorder="1" applyAlignment="1">
      <alignment vertical="center" wrapText="1"/>
    </xf>
    <xf numFmtId="3" fontId="6" fillId="2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vertical="center" wrapText="1"/>
    </xf>
    <xf numFmtId="0" fontId="11" fillId="0" borderId="50" xfId="0" applyFont="1" applyBorder="1" applyAlignment="1">
      <alignment horizontal="right" vertical="center" wrapText="1"/>
    </xf>
    <xf numFmtId="0" fontId="11" fillId="3" borderId="50" xfId="0" applyFont="1" applyFill="1" applyBorder="1" applyAlignment="1">
      <alignment vertical="center" wrapText="1"/>
    </xf>
    <xf numFmtId="3" fontId="11" fillId="3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4" borderId="50" xfId="0" applyFont="1" applyFill="1" applyBorder="1" applyAlignment="1">
      <alignment vertical="top" wrapText="1"/>
    </xf>
    <xf numFmtId="3" fontId="11" fillId="4" borderId="50" xfId="0" applyNumberFormat="1" applyFont="1" applyFill="1" applyBorder="1" applyAlignment="1">
      <alignment horizontal="right" vertical="top" wrapText="1"/>
    </xf>
    <xf numFmtId="0" fontId="10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top" wrapText="1"/>
    </xf>
    <xf numFmtId="0" fontId="10" fillId="0" borderId="50" xfId="0" applyFont="1" applyBorder="1" applyAlignment="1">
      <alignment horizontal="right" vertical="top" wrapText="1"/>
    </xf>
    <xf numFmtId="0" fontId="11" fillId="3" borderId="50" xfId="0" applyFont="1" applyFill="1" applyBorder="1" applyAlignment="1">
      <alignment vertical="top" wrapText="1"/>
    </xf>
    <xf numFmtId="0" fontId="11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horizontal="right" vertical="center" wrapText="1"/>
    </xf>
    <xf numFmtId="3" fontId="11" fillId="3" borderId="50" xfId="0" applyNumberFormat="1" applyFont="1" applyFill="1" applyBorder="1" applyAlignment="1">
      <alignment horizontal="right" vertical="top" wrapText="1"/>
    </xf>
    <xf numFmtId="0" fontId="11" fillId="4" borderId="50" xfId="0" applyFont="1" applyFill="1" applyBorder="1" applyAlignment="1">
      <alignment horizontal="right" vertical="top" wrapText="1"/>
    </xf>
    <xf numFmtId="0" fontId="12" fillId="2" borderId="50" xfId="0" applyFont="1" applyFill="1" applyBorder="1" applyAlignment="1">
      <alignment vertical="center" wrapText="1"/>
    </xf>
    <xf numFmtId="3" fontId="12" fillId="2" borderId="50" xfId="0" applyNumberFormat="1" applyFont="1" applyFill="1" applyBorder="1" applyAlignment="1">
      <alignment horizontal="right" vertical="center" wrapText="1"/>
    </xf>
    <xf numFmtId="0" fontId="11" fillId="0" borderId="50" xfId="0" applyFont="1" applyBorder="1" applyAlignment="1">
      <alignment horizontal="right" vertical="top" wrapText="1"/>
    </xf>
    <xf numFmtId="0" fontId="11" fillId="5" borderId="50" xfId="0" applyFont="1" applyFill="1" applyBorder="1" applyAlignment="1">
      <alignment vertical="top" wrapText="1"/>
    </xf>
    <xf numFmtId="3" fontId="11" fillId="5" borderId="50" xfId="0" applyNumberFormat="1" applyFont="1" applyFill="1" applyBorder="1" applyAlignment="1">
      <alignment horizontal="right" vertical="top" wrapText="1"/>
    </xf>
    <xf numFmtId="0" fontId="11" fillId="5" borderId="50" xfId="0" applyFont="1" applyFill="1" applyBorder="1" applyAlignment="1">
      <alignment vertical="center" wrapText="1"/>
    </xf>
    <xf numFmtId="3" fontId="11" fillId="5" borderId="50" xfId="0" applyNumberFormat="1" applyFont="1" applyFill="1" applyBorder="1" applyAlignment="1">
      <alignment horizontal="right" vertical="center" wrapText="1"/>
    </xf>
    <xf numFmtId="3" fontId="11" fillId="0" borderId="50" xfId="0" applyNumberFormat="1" applyFont="1" applyBorder="1" applyAlignment="1">
      <alignment horizontal="right" vertical="top" wrapText="1"/>
    </xf>
    <xf numFmtId="0" fontId="5" fillId="0" borderId="50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3" fontId="8" fillId="0" borderId="50" xfId="0" applyNumberFormat="1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 vertical="center" wrapText="1"/>
    </xf>
    <xf numFmtId="3" fontId="11" fillId="3" borderId="50" xfId="0" applyNumberFormat="1" applyFont="1" applyFill="1" applyBorder="1" applyAlignment="1">
      <alignment vertical="center" wrapText="1"/>
    </xf>
    <xf numFmtId="0" fontId="11" fillId="6" borderId="50" xfId="0" applyFont="1" applyFill="1" applyBorder="1" applyAlignment="1">
      <alignment vertical="top" wrapText="1"/>
    </xf>
    <xf numFmtId="0" fontId="10" fillId="0" borderId="50" xfId="0" applyFont="1" applyBorder="1" applyAlignment="1">
      <alignment vertical="center" wrapText="1"/>
    </xf>
    <xf numFmtId="0" fontId="11" fillId="8" borderId="50" xfId="0" applyFont="1" applyFill="1" applyBorder="1" applyAlignment="1">
      <alignment vertical="center" wrapText="1"/>
    </xf>
    <xf numFmtId="3" fontId="11" fillId="8" borderId="50" xfId="0" applyNumberFormat="1" applyFont="1" applyFill="1" applyBorder="1" applyAlignment="1">
      <alignment horizontal="right" vertical="center" wrapText="1"/>
    </xf>
    <xf numFmtId="0" fontId="6" fillId="0" borderId="50" xfId="0" applyFont="1" applyBorder="1" applyAlignment="1">
      <alignment vertical="top" wrapText="1"/>
    </xf>
    <xf numFmtId="3" fontId="6" fillId="0" borderId="50" xfId="0" applyNumberFormat="1" applyFont="1" applyBorder="1" applyAlignment="1">
      <alignment horizontal="right" vertical="top" wrapText="1"/>
    </xf>
    <xf numFmtId="0" fontId="6" fillId="0" borderId="50" xfId="0" applyFont="1" applyBorder="1" applyAlignment="1">
      <alignment vertical="center" wrapText="1"/>
    </xf>
    <xf numFmtId="3" fontId="6" fillId="0" borderId="50" xfId="0" applyNumberFormat="1" applyFont="1" applyBorder="1" applyAlignment="1">
      <alignment horizontal="right" vertical="center" wrapText="1"/>
    </xf>
    <xf numFmtId="0" fontId="5" fillId="7" borderId="50" xfId="0" applyFont="1" applyFill="1" applyBorder="1" applyAlignment="1">
      <alignment horizontal="center" vertical="center" wrapText="1"/>
    </xf>
    <xf numFmtId="3" fontId="6" fillId="11" borderId="50" xfId="0" applyNumberFormat="1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vertical="top" wrapText="1"/>
    </xf>
    <xf numFmtId="3" fontId="7" fillId="5" borderId="50" xfId="0" applyNumberFormat="1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3" fontId="7" fillId="3" borderId="50" xfId="0" applyNumberFormat="1" applyFont="1" applyFill="1" applyBorder="1" applyAlignment="1">
      <alignment horizontal="center" vertical="center" wrapText="1"/>
    </xf>
    <xf numFmtId="0" fontId="7" fillId="5" borderId="50" xfId="0" applyFont="1" applyFill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left" vertical="center" wrapText="1"/>
    </xf>
    <xf numFmtId="0" fontId="7" fillId="3" borderId="50" xfId="0" applyFont="1" applyFill="1" applyBorder="1" applyAlignment="1">
      <alignment horizontal="center" wrapText="1"/>
    </xf>
    <xf numFmtId="0" fontId="7" fillId="3" borderId="50" xfId="0" applyFont="1" applyFill="1" applyBorder="1" applyAlignment="1">
      <alignment vertical="center" wrapText="1"/>
    </xf>
    <xf numFmtId="3" fontId="7" fillId="3" borderId="50" xfId="0" applyNumberFormat="1" applyFont="1" applyFill="1" applyBorder="1" applyAlignment="1">
      <alignment horizontal="right" vertical="center" wrapText="1"/>
    </xf>
    <xf numFmtId="3" fontId="7" fillId="5" borderId="50" xfId="0" applyNumberFormat="1" applyFont="1" applyFill="1" applyBorder="1" applyAlignment="1">
      <alignment horizontal="right" vertical="center" wrapText="1"/>
    </xf>
    <xf numFmtId="0" fontId="10" fillId="6" borderId="50" xfId="0" applyFont="1" applyFill="1" applyBorder="1" applyAlignment="1">
      <alignment vertical="top" wrapText="1"/>
    </xf>
    <xf numFmtId="0" fontId="10" fillId="6" borderId="50" xfId="0" applyFont="1" applyFill="1" applyBorder="1" applyAlignment="1">
      <alignment horizontal="right" vertical="top" wrapText="1"/>
    </xf>
    <xf numFmtId="0" fontId="5" fillId="5" borderId="50" xfId="0" applyFont="1" applyFill="1" applyBorder="1" applyAlignment="1">
      <alignment horizontal="center" vertical="top" wrapText="1"/>
    </xf>
    <xf numFmtId="3" fontId="5" fillId="5" borderId="50" xfId="0" applyNumberFormat="1" applyFont="1" applyFill="1" applyBorder="1" applyAlignment="1">
      <alignment horizontal="right" vertical="center" wrapText="1"/>
    </xf>
    <xf numFmtId="0" fontId="17" fillId="0" borderId="50" xfId="0" applyFont="1" applyBorder="1" applyAlignment="1">
      <alignment horizontal="right" vertical="top" wrapText="1"/>
    </xf>
    <xf numFmtId="3" fontId="17" fillId="0" borderId="50" xfId="0" applyNumberFormat="1" applyFont="1" applyBorder="1" applyAlignment="1">
      <alignment horizontal="right" vertical="top" wrapText="1"/>
    </xf>
    <xf numFmtId="3" fontId="11" fillId="6" borderId="50" xfId="0" applyNumberFormat="1" applyFont="1" applyFill="1" applyBorder="1" applyAlignment="1">
      <alignment horizontal="right" vertical="top" wrapText="1"/>
    </xf>
    <xf numFmtId="3" fontId="10" fillId="6" borderId="50" xfId="0" applyNumberFormat="1" applyFont="1" applyFill="1" applyBorder="1" applyAlignment="1">
      <alignment horizontal="right" vertical="top" wrapText="1"/>
    </xf>
    <xf numFmtId="3" fontId="17" fillId="6" borderId="50" xfId="0" applyNumberFormat="1" applyFont="1" applyFill="1" applyBorder="1" applyAlignment="1">
      <alignment horizontal="right" vertical="center" wrapText="1"/>
    </xf>
    <xf numFmtId="0" fontId="9" fillId="2" borderId="50" xfId="0" applyFont="1" applyFill="1" applyBorder="1" applyAlignment="1">
      <alignment horizontal="center" vertical="center" wrapText="1"/>
    </xf>
    <xf numFmtId="3" fontId="5" fillId="10" borderId="50" xfId="0" applyNumberFormat="1" applyFont="1" applyFill="1" applyBorder="1" applyAlignment="1">
      <alignment horizontal="right" vertical="center" wrapText="1"/>
    </xf>
    <xf numFmtId="3" fontId="5" fillId="9" borderId="50" xfId="0" applyNumberFormat="1" applyFont="1" applyFill="1" applyBorder="1" applyAlignment="1">
      <alignment horizontal="right" vertical="center" wrapText="1"/>
    </xf>
    <xf numFmtId="3" fontId="7" fillId="8" borderId="50" xfId="0" applyNumberFormat="1" applyFont="1" applyFill="1" applyBorder="1" applyAlignment="1">
      <alignment horizontal="right" vertical="center" wrapText="1"/>
    </xf>
    <xf numFmtId="3" fontId="5" fillId="2" borderId="50" xfId="0" applyNumberFormat="1" applyFont="1" applyFill="1" applyBorder="1" applyAlignment="1">
      <alignment horizontal="right" vertical="center" wrapText="1"/>
    </xf>
    <xf numFmtId="0" fontId="6" fillId="0" borderId="50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3" fontId="11" fillId="0" borderId="50" xfId="0" applyNumberFormat="1" applyFont="1" applyBorder="1" applyAlignment="1">
      <alignment horizontal="right" vertical="center" wrapText="1"/>
    </xf>
    <xf numFmtId="0" fontId="11" fillId="12" borderId="50" xfId="0" applyFont="1" applyFill="1" applyBorder="1" applyAlignment="1">
      <alignment vertical="top" wrapText="1"/>
    </xf>
    <xf numFmtId="3" fontId="11" fillId="12" borderId="50" xfId="0" applyNumberFormat="1" applyFont="1" applyFill="1" applyBorder="1" applyAlignment="1">
      <alignment horizontal="right" vertical="center" wrapText="1"/>
    </xf>
    <xf numFmtId="0" fontId="11" fillId="9" borderId="50" xfId="0" applyFont="1" applyFill="1" applyBorder="1" applyAlignment="1">
      <alignment vertical="center" wrapText="1"/>
    </xf>
    <xf numFmtId="3" fontId="11" fillId="9" borderId="50" xfId="0" applyNumberFormat="1" applyFont="1" applyFill="1" applyBorder="1" applyAlignment="1">
      <alignment horizontal="right" vertical="center" wrapText="1"/>
    </xf>
    <xf numFmtId="3" fontId="11" fillId="12" borderId="50" xfId="0" applyNumberFormat="1" applyFont="1" applyFill="1" applyBorder="1" applyAlignment="1">
      <alignment horizontal="right" vertical="top" wrapText="1"/>
    </xf>
    <xf numFmtId="0" fontId="11" fillId="9" borderId="50" xfId="0" applyFont="1" applyFill="1" applyBorder="1" applyAlignment="1">
      <alignment vertical="top" wrapText="1"/>
    </xf>
    <xf numFmtId="0" fontId="11" fillId="9" borderId="50" xfId="0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horizontal="right" vertical="top" wrapText="1"/>
    </xf>
    <xf numFmtId="0" fontId="11" fillId="10" borderId="50" xfId="0" applyFont="1" applyFill="1" applyBorder="1" applyAlignment="1">
      <alignment vertical="top" wrapText="1"/>
    </xf>
    <xf numFmtId="3" fontId="11" fillId="10" borderId="50" xfId="0" applyNumberFormat="1" applyFont="1" applyFill="1" applyBorder="1" applyAlignment="1">
      <alignment horizontal="right" vertical="top" wrapText="1"/>
    </xf>
    <xf numFmtId="3" fontId="1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8" fillId="0" borderId="0" xfId="0" applyNumberFormat="1" applyFont="1" applyAlignment="1">
      <alignment horizontal="right" vertical="center" wrapText="1"/>
    </xf>
    <xf numFmtId="0" fontId="19" fillId="0" borderId="0" xfId="0" applyFont="1"/>
    <xf numFmtId="0" fontId="11" fillId="12" borderId="50" xfId="0" applyFont="1" applyFill="1" applyBorder="1" applyAlignment="1">
      <alignment vertical="center" wrapText="1"/>
    </xf>
    <xf numFmtId="3" fontId="18" fillId="12" borderId="50" xfId="0" applyNumberFormat="1" applyFont="1" applyFill="1" applyBorder="1" applyAlignment="1">
      <alignment horizontal="right" vertical="center" wrapText="1"/>
    </xf>
    <xf numFmtId="0" fontId="0" fillId="0" borderId="50" xfId="0" applyBorder="1"/>
    <xf numFmtId="0" fontId="7" fillId="0" borderId="50" xfId="0" applyFont="1" applyBorder="1" applyAlignment="1">
      <alignment vertical="top" wrapText="1"/>
    </xf>
    <xf numFmtId="0" fontId="7" fillId="0" borderId="50" xfId="0" applyFont="1" applyBorder="1" applyAlignment="1">
      <alignment horizontal="right" vertical="top" wrapText="1"/>
    </xf>
    <xf numFmtId="0" fontId="3" fillId="0" borderId="50" xfId="0" applyFont="1" applyBorder="1" applyAlignment="1">
      <alignment vertical="top" wrapText="1"/>
    </xf>
    <xf numFmtId="0" fontId="3" fillId="0" borderId="50" xfId="0" applyFont="1" applyBorder="1" applyAlignment="1">
      <alignment horizontal="right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3" fontId="3" fillId="0" borderId="50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7" fillId="0" borderId="50" xfId="0" applyFont="1" applyBorder="1" applyAlignment="1">
      <alignment vertical="center" wrapText="1"/>
    </xf>
    <xf numFmtId="0" fontId="6" fillId="10" borderId="50" xfId="0" applyFont="1" applyFill="1" applyBorder="1" applyAlignment="1">
      <alignment vertical="center" wrapText="1"/>
    </xf>
    <xf numFmtId="3" fontId="6" fillId="10" borderId="5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0" fontId="5" fillId="13" borderId="0" xfId="0" applyFont="1" applyFill="1" applyAlignment="1">
      <alignment vertical="center" wrapText="1"/>
    </xf>
    <xf numFmtId="0" fontId="8" fillId="13" borderId="0" xfId="0" applyFont="1" applyFill="1" applyAlignment="1">
      <alignment vertical="center" wrapText="1"/>
    </xf>
    <xf numFmtId="3" fontId="8" fillId="13" borderId="0" xfId="0" applyNumberFormat="1" applyFont="1" applyFill="1" applyAlignment="1">
      <alignment horizontal="right" vertical="center" wrapText="1"/>
    </xf>
    <xf numFmtId="0" fontId="0" fillId="13" borderId="0" xfId="0" applyFill="1"/>
    <xf numFmtId="3" fontId="17" fillId="0" borderId="53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3" fontId="10" fillId="0" borderId="0" xfId="0" applyNumberFormat="1" applyFont="1"/>
    <xf numFmtId="0" fontId="10" fillId="0" borderId="50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1" fillId="6" borderId="50" xfId="0" applyFont="1" applyFill="1" applyBorder="1" applyAlignment="1">
      <alignment vertical="center" wrapText="1"/>
    </xf>
    <xf numFmtId="0" fontId="10" fillId="6" borderId="50" xfId="0" applyFont="1" applyFill="1" applyBorder="1" applyAlignment="1">
      <alignment vertical="center" wrapText="1"/>
    </xf>
    <xf numFmtId="0" fontId="9" fillId="7" borderId="50" xfId="0" applyFont="1" applyFill="1" applyBorder="1" applyAlignment="1">
      <alignment vertical="center" wrapText="1"/>
    </xf>
    <xf numFmtId="3" fontId="10" fillId="0" borderId="50" xfId="0" applyNumberFormat="1" applyFont="1" applyBorder="1" applyAlignment="1">
      <alignment vertical="top" wrapText="1"/>
    </xf>
    <xf numFmtId="3" fontId="5" fillId="0" borderId="5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vertical="center"/>
    </xf>
    <xf numFmtId="4" fontId="6" fillId="2" borderId="51" xfId="0" applyNumberFormat="1" applyFont="1" applyFill="1" applyBorder="1" applyAlignment="1">
      <alignment horizontal="right" vertical="center" wrapText="1"/>
    </xf>
    <xf numFmtId="4" fontId="11" fillId="10" borderId="50" xfId="0" applyNumberFormat="1" applyFont="1" applyFill="1" applyBorder="1" applyAlignment="1">
      <alignment horizontal="right" vertical="center"/>
    </xf>
    <xf numFmtId="4" fontId="11" fillId="10" borderId="50" xfId="0" applyNumberFormat="1" applyFont="1" applyFill="1" applyBorder="1" applyAlignment="1">
      <alignment horizontal="right" vertical="center" wrapText="1"/>
    </xf>
    <xf numFmtId="4" fontId="11" fillId="9" borderId="51" xfId="0" applyNumberFormat="1" applyFont="1" applyFill="1" applyBorder="1" applyAlignment="1">
      <alignment horizontal="right" vertical="center" wrapText="1"/>
    </xf>
    <xf numFmtId="4" fontId="11" fillId="9" borderId="50" xfId="0" applyNumberFormat="1" applyFont="1" applyFill="1" applyBorder="1" applyAlignment="1">
      <alignment horizontal="right" vertical="center"/>
    </xf>
    <xf numFmtId="4" fontId="11" fillId="9" borderId="50" xfId="0" applyNumberFormat="1" applyFont="1" applyFill="1" applyBorder="1" applyAlignment="1">
      <alignment horizontal="right" vertical="center" wrapText="1"/>
    </xf>
    <xf numFmtId="4" fontId="11" fillId="12" borderId="51" xfId="0" applyNumberFormat="1" applyFont="1" applyFill="1" applyBorder="1" applyAlignment="1">
      <alignment horizontal="right" vertical="center" wrapText="1"/>
    </xf>
    <xf numFmtId="4" fontId="11" fillId="12" borderId="50" xfId="0" applyNumberFormat="1" applyFont="1" applyFill="1" applyBorder="1" applyAlignment="1">
      <alignment horizontal="right" vertical="center"/>
    </xf>
    <xf numFmtId="4" fontId="11" fillId="12" borderId="50" xfId="0" applyNumberFormat="1" applyFont="1" applyFill="1" applyBorder="1" applyAlignment="1">
      <alignment horizontal="right" vertical="center" wrapText="1"/>
    </xf>
    <xf numFmtId="4" fontId="10" fillId="0" borderId="51" xfId="0" applyNumberFormat="1" applyFont="1" applyBorder="1" applyAlignment="1">
      <alignment horizontal="right" vertical="center" wrapText="1"/>
    </xf>
    <xf numFmtId="4" fontId="10" fillId="0" borderId="50" xfId="0" applyNumberFormat="1" applyFont="1" applyBorder="1" applyAlignment="1">
      <alignment horizontal="right" vertical="center"/>
    </xf>
    <xf numFmtId="4" fontId="10" fillId="0" borderId="50" xfId="0" applyNumberFormat="1" applyFont="1" applyBorder="1" applyAlignment="1">
      <alignment horizontal="right" vertical="center" wrapText="1"/>
    </xf>
    <xf numFmtId="4" fontId="11" fillId="0" borderId="50" xfId="0" applyNumberFormat="1" applyFont="1" applyBorder="1" applyAlignment="1">
      <alignment horizontal="right" vertical="center" wrapText="1"/>
    </xf>
    <xf numFmtId="4" fontId="11" fillId="4" borderId="51" xfId="0" applyNumberFormat="1" applyFont="1" applyFill="1" applyBorder="1" applyAlignment="1">
      <alignment horizontal="right" vertical="center" wrapText="1"/>
    </xf>
    <xf numFmtId="4" fontId="12" fillId="2" borderId="51" xfId="0" applyNumberFormat="1" applyFont="1" applyFill="1" applyBorder="1" applyAlignment="1">
      <alignment horizontal="right" vertical="center" wrapText="1"/>
    </xf>
    <xf numFmtId="4" fontId="11" fillId="0" borderId="51" xfId="0" applyNumberFormat="1" applyFont="1" applyBorder="1" applyAlignment="1">
      <alignment horizontal="right" vertical="center" wrapText="1"/>
    </xf>
    <xf numFmtId="4" fontId="11" fillId="3" borderId="51" xfId="0" applyNumberFormat="1" applyFont="1" applyFill="1" applyBorder="1" applyAlignment="1">
      <alignment horizontal="right" vertical="center" wrapText="1"/>
    </xf>
    <xf numFmtId="4" fontId="11" fillId="8" borderId="50" xfId="0" applyNumberFormat="1" applyFont="1" applyFill="1" applyBorder="1" applyAlignment="1">
      <alignment horizontal="right" vertical="center"/>
    </xf>
    <xf numFmtId="4" fontId="11" fillId="8" borderId="50" xfId="0" applyNumberFormat="1" applyFont="1" applyFill="1" applyBorder="1" applyAlignment="1">
      <alignment horizontal="right" vertical="center" wrapText="1"/>
    </xf>
    <xf numFmtId="4" fontId="8" fillId="0" borderId="50" xfId="0" applyNumberFormat="1" applyFont="1" applyBorder="1" applyAlignment="1">
      <alignment horizontal="right" vertical="center" wrapText="1"/>
    </xf>
    <xf numFmtId="0" fontId="3" fillId="0" borderId="50" xfId="0" applyFont="1" applyBorder="1" applyAlignment="1">
      <alignment vertical="center" wrapText="1"/>
    </xf>
    <xf numFmtId="0" fontId="22" fillId="0" borderId="50" xfId="0" applyFont="1" applyBorder="1" applyAlignment="1">
      <alignment vertical="center" wrapText="1"/>
    </xf>
    <xf numFmtId="3" fontId="22" fillId="0" borderId="50" xfId="0" applyNumberFormat="1" applyFont="1" applyBorder="1" applyAlignment="1">
      <alignment horizontal="right" vertical="center" wrapText="1"/>
    </xf>
    <xf numFmtId="4" fontId="22" fillId="0" borderId="51" xfId="0" applyNumberFormat="1" applyFont="1" applyBorder="1" applyAlignment="1">
      <alignment horizontal="right" vertical="center" wrapText="1"/>
    </xf>
    <xf numFmtId="4" fontId="22" fillId="0" borderId="50" xfId="0" applyNumberFormat="1" applyFont="1" applyBorder="1" applyAlignment="1">
      <alignment horizontal="right" vertical="center"/>
    </xf>
    <xf numFmtId="4" fontId="22" fillId="0" borderId="50" xfId="0" applyNumberFormat="1" applyFont="1" applyBorder="1" applyAlignment="1">
      <alignment horizontal="right" vertical="center" wrapText="1"/>
    </xf>
    <xf numFmtId="4" fontId="11" fillId="10" borderId="50" xfId="0" applyNumberFormat="1" applyFont="1" applyFill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" fontId="11" fillId="5" borderId="51" xfId="0" applyNumberFormat="1" applyFont="1" applyFill="1" applyBorder="1" applyAlignment="1">
      <alignment horizontal="right" vertical="center" wrapText="1"/>
    </xf>
    <xf numFmtId="4" fontId="11" fillId="9" borderId="50" xfId="0" applyNumberFormat="1" applyFont="1" applyFill="1" applyBorder="1" applyAlignment="1">
      <alignment vertical="center"/>
    </xf>
    <xf numFmtId="4" fontId="11" fillId="12" borderId="50" xfId="0" applyNumberFormat="1" applyFont="1" applyFill="1" applyBorder="1" applyAlignment="1">
      <alignment vertical="center"/>
    </xf>
    <xf numFmtId="4" fontId="11" fillId="10" borderId="51" xfId="0" applyNumberFormat="1" applyFont="1" applyFill="1" applyBorder="1" applyAlignment="1">
      <alignment horizontal="right" vertical="center" wrapText="1"/>
    </xf>
    <xf numFmtId="4" fontId="8" fillId="0" borderId="51" xfId="0" applyNumberFormat="1" applyFont="1" applyBorder="1" applyAlignment="1">
      <alignment horizontal="right" vertical="center" wrapText="1"/>
    </xf>
    <xf numFmtId="4" fontId="8" fillId="0" borderId="50" xfId="0" applyNumberFormat="1" applyFont="1" applyBorder="1" applyAlignment="1">
      <alignment vertical="center"/>
    </xf>
    <xf numFmtId="4" fontId="6" fillId="10" borderId="51" xfId="0" applyNumberFormat="1" applyFont="1" applyFill="1" applyBorder="1" applyAlignment="1">
      <alignment horizontal="right" vertical="center" wrapText="1"/>
    </xf>
    <xf numFmtId="4" fontId="6" fillId="10" borderId="50" xfId="0" applyNumberFormat="1" applyFont="1" applyFill="1" applyBorder="1" applyAlignment="1">
      <alignment vertical="center"/>
    </xf>
    <xf numFmtId="4" fontId="6" fillId="10" borderId="50" xfId="0" applyNumberFormat="1" applyFont="1" applyFill="1" applyBorder="1" applyAlignment="1">
      <alignment horizontal="right" vertical="center" wrapText="1"/>
    </xf>
    <xf numFmtId="4" fontId="11" fillId="8" borderId="51" xfId="0" applyNumberFormat="1" applyFont="1" applyFill="1" applyBorder="1" applyAlignment="1">
      <alignment horizontal="right" vertical="center" wrapText="1"/>
    </xf>
    <xf numFmtId="4" fontId="11" fillId="8" borderId="50" xfId="0" applyNumberFormat="1" applyFont="1" applyFill="1" applyBorder="1" applyAlignment="1">
      <alignment vertical="center"/>
    </xf>
    <xf numFmtId="4" fontId="18" fillId="12" borderId="51" xfId="0" applyNumberFormat="1" applyFont="1" applyFill="1" applyBorder="1" applyAlignment="1">
      <alignment horizontal="right" vertical="center" wrapText="1"/>
    </xf>
    <xf numFmtId="4" fontId="18" fillId="12" borderId="50" xfId="0" applyNumberFormat="1" applyFont="1" applyFill="1" applyBorder="1" applyAlignment="1">
      <alignment vertical="center"/>
    </xf>
    <xf numFmtId="4" fontId="18" fillId="12" borderId="5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 vertical="top" wrapText="1"/>
    </xf>
    <xf numFmtId="4" fontId="11" fillId="3" borderId="50" xfId="0" applyNumberFormat="1" applyFont="1" applyFill="1" applyBorder="1" applyAlignment="1">
      <alignment vertical="center" wrapText="1"/>
    </xf>
    <xf numFmtId="4" fontId="10" fillId="0" borderId="50" xfId="0" applyNumberFormat="1" applyFont="1" applyBorder="1" applyAlignment="1">
      <alignment horizontal="right" vertical="top" wrapText="1"/>
    </xf>
    <xf numFmtId="4" fontId="11" fillId="3" borderId="50" xfId="0" applyNumberFormat="1" applyFont="1" applyFill="1" applyBorder="1" applyAlignment="1">
      <alignment horizontal="right" vertical="center" wrapText="1"/>
    </xf>
    <xf numFmtId="4" fontId="11" fillId="6" borderId="50" xfId="0" applyNumberFormat="1" applyFont="1" applyFill="1" applyBorder="1" applyAlignment="1">
      <alignment horizontal="right" vertical="top" wrapText="1"/>
    </xf>
    <xf numFmtId="4" fontId="11" fillId="3" borderId="50" xfId="0" applyNumberFormat="1" applyFont="1" applyFill="1" applyBorder="1" applyAlignment="1">
      <alignment horizontal="right" vertical="top" wrapText="1"/>
    </xf>
    <xf numFmtId="4" fontId="11" fillId="0" borderId="50" xfId="0" applyNumberFormat="1" applyFont="1" applyBorder="1" applyAlignment="1">
      <alignment horizontal="center" vertical="center" wrapText="1"/>
    </xf>
    <xf numFmtId="4" fontId="10" fillId="0" borderId="50" xfId="0" applyNumberFormat="1" applyFont="1" applyBorder="1"/>
    <xf numFmtId="4" fontId="0" fillId="0" borderId="50" xfId="0" applyNumberFormat="1" applyBorder="1"/>
    <xf numFmtId="4" fontId="6" fillId="11" borderId="5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58" xfId="0" applyNumberFormat="1" applyBorder="1"/>
    <xf numFmtId="4" fontId="7" fillId="5" borderId="50" xfId="0" applyNumberFormat="1" applyFont="1" applyFill="1" applyBorder="1" applyAlignment="1">
      <alignment horizontal="center" vertical="center" wrapText="1"/>
    </xf>
    <xf numFmtId="4" fontId="7" fillId="8" borderId="50" xfId="0" applyNumberFormat="1" applyFont="1" applyFill="1" applyBorder="1" applyAlignment="1">
      <alignment horizontal="center" vertical="center" wrapText="1"/>
    </xf>
    <xf numFmtId="4" fontId="11" fillId="0" borderId="50" xfId="0" applyNumberFormat="1" applyFont="1" applyBorder="1"/>
    <xf numFmtId="4" fontId="11" fillId="0" borderId="50" xfId="0" applyNumberFormat="1" applyFont="1" applyBorder="1" applyAlignment="1">
      <alignment horizontal="right" vertical="top" wrapText="1"/>
    </xf>
    <xf numFmtId="4" fontId="11" fillId="0" borderId="50" xfId="0" applyNumberFormat="1" applyFont="1" applyBorder="1" applyAlignment="1">
      <alignment vertical="center"/>
    </xf>
    <xf numFmtId="4" fontId="17" fillId="0" borderId="50" xfId="0" applyNumberFormat="1" applyFont="1" applyBorder="1" applyAlignment="1">
      <alignment vertical="center"/>
    </xf>
    <xf numFmtId="4" fontId="17" fillId="0" borderId="50" xfId="0" applyNumberFormat="1" applyFont="1" applyBorder="1" applyAlignment="1">
      <alignment horizontal="right" vertical="center" wrapText="1"/>
    </xf>
    <xf numFmtId="4" fontId="11" fillId="0" borderId="53" xfId="0" applyNumberFormat="1" applyFont="1" applyBorder="1"/>
    <xf numFmtId="4" fontId="7" fillId="9" borderId="50" xfId="0" applyNumberFormat="1" applyFont="1" applyFill="1" applyBorder="1" applyAlignment="1">
      <alignment horizontal="center" vertical="center" wrapText="1"/>
    </xf>
    <xf numFmtId="4" fontId="7" fillId="3" borderId="50" xfId="0" applyNumberFormat="1" applyFont="1" applyFill="1" applyBorder="1" applyAlignment="1">
      <alignment horizontal="center" vertical="center" wrapText="1"/>
    </xf>
    <xf numFmtId="4" fontId="7" fillId="3" borderId="50" xfId="0" applyNumberFormat="1" applyFont="1" applyFill="1" applyBorder="1" applyAlignment="1">
      <alignment horizontal="right" vertical="center" wrapText="1"/>
    </xf>
    <xf numFmtId="4" fontId="7" fillId="5" borderId="50" xfId="0" applyNumberFormat="1" applyFont="1" applyFill="1" applyBorder="1" applyAlignment="1">
      <alignment horizontal="right" vertical="center" wrapText="1"/>
    </xf>
    <xf numFmtId="4" fontId="11" fillId="6" borderId="50" xfId="0" applyNumberFormat="1" applyFont="1" applyFill="1" applyBorder="1" applyAlignment="1">
      <alignment horizontal="right" vertical="center" wrapText="1"/>
    </xf>
    <xf numFmtId="4" fontId="10" fillId="6" borderId="50" xfId="0" applyNumberFormat="1" applyFont="1" applyFill="1" applyBorder="1" applyAlignment="1">
      <alignment horizontal="right" vertical="center" wrapText="1"/>
    </xf>
    <xf numFmtId="4" fontId="10" fillId="6" borderId="50" xfId="0" applyNumberFormat="1" applyFont="1" applyFill="1" applyBorder="1" applyAlignment="1">
      <alignment horizontal="right" vertical="top" wrapText="1"/>
    </xf>
    <xf numFmtId="4" fontId="5" fillId="5" borderId="50" xfId="0" applyNumberFormat="1" applyFont="1" applyFill="1" applyBorder="1" applyAlignment="1">
      <alignment horizontal="right" vertical="center" wrapText="1"/>
    </xf>
    <xf numFmtId="4" fontId="10" fillId="0" borderId="52" xfId="0" applyNumberFormat="1" applyFont="1" applyBorder="1"/>
    <xf numFmtId="4" fontId="3" fillId="0" borderId="50" xfId="0" applyNumberFormat="1" applyFont="1" applyBorder="1" applyAlignment="1">
      <alignment horizontal="right" vertical="center" wrapText="1"/>
    </xf>
    <xf numFmtId="4" fontId="6" fillId="0" borderId="50" xfId="0" applyNumberFormat="1" applyFont="1" applyBorder="1" applyAlignment="1">
      <alignment horizontal="right" vertical="center" wrapText="1"/>
    </xf>
    <xf numFmtId="4" fontId="2" fillId="0" borderId="50" xfId="0" applyNumberFormat="1" applyFont="1" applyBorder="1"/>
    <xf numFmtId="4" fontId="2" fillId="0" borderId="0" xfId="0" applyNumberFormat="1" applyFont="1"/>
    <xf numFmtId="4" fontId="7" fillId="0" borderId="50" xfId="0" applyNumberFormat="1" applyFont="1" applyBorder="1" applyAlignment="1">
      <alignment horizontal="right" vertical="top" wrapText="1"/>
    </xf>
    <xf numFmtId="4" fontId="0" fillId="0" borderId="50" xfId="0" applyNumberFormat="1" applyBorder="1" applyAlignment="1">
      <alignment horizontal="right" vertical="center"/>
    </xf>
    <xf numFmtId="4" fontId="7" fillId="0" borderId="50" xfId="0" applyNumberFormat="1" applyFont="1" applyBorder="1" applyAlignment="1">
      <alignment horizontal="right" vertical="center" wrapText="1"/>
    </xf>
    <xf numFmtId="4" fontId="10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4" fontId="11" fillId="0" borderId="51" xfId="0" applyNumberFormat="1" applyFont="1" applyBorder="1" applyAlignment="1">
      <alignment horizontal="center" vertical="center" wrapText="1"/>
    </xf>
    <xf numFmtId="4" fontId="8" fillId="13" borderId="0" xfId="0" applyNumberFormat="1" applyFont="1" applyFill="1" applyAlignment="1">
      <alignment horizontal="right" vertical="center" wrapText="1"/>
    </xf>
    <xf numFmtId="4" fontId="8" fillId="13" borderId="0" xfId="0" applyNumberFormat="1" applyFont="1" applyFill="1" applyAlignment="1">
      <alignment vertical="center"/>
    </xf>
    <xf numFmtId="4" fontId="19" fillId="0" borderId="0" xfId="0" applyNumberFormat="1" applyFont="1"/>
    <xf numFmtId="4" fontId="10" fillId="0" borderId="0" xfId="0" applyNumberFormat="1" applyFont="1" applyAlignment="1">
      <alignment horizontal="right" vertical="center" wrapText="1"/>
    </xf>
    <xf numFmtId="4" fontId="0" fillId="13" borderId="0" xfId="0" applyNumberFormat="1" applyFill="1"/>
    <xf numFmtId="4" fontId="2" fillId="0" borderId="50" xfId="0" applyNumberFormat="1" applyFont="1" applyBorder="1" applyAlignment="1">
      <alignment horizontal="center" vertical="center" wrapText="1"/>
    </xf>
    <xf numFmtId="4" fontId="6" fillId="0" borderId="50" xfId="0" applyNumberFormat="1" applyFont="1" applyBorder="1" applyAlignment="1">
      <alignment horizontal="right" vertical="top" wrapText="1"/>
    </xf>
    <xf numFmtId="4" fontId="0" fillId="0" borderId="56" xfId="0" applyNumberFormat="1" applyBorder="1"/>
    <xf numFmtId="4" fontId="0" fillId="0" borderId="59" xfId="0" applyNumberFormat="1" applyBorder="1"/>
    <xf numFmtId="4" fontId="10" fillId="0" borderId="56" xfId="0" applyNumberFormat="1" applyFont="1" applyBorder="1"/>
    <xf numFmtId="4" fontId="10" fillId="0" borderId="59" xfId="0" applyNumberFormat="1" applyFont="1" applyBorder="1"/>
    <xf numFmtId="4" fontId="11" fillId="6" borderId="51" xfId="0" applyNumberFormat="1" applyFont="1" applyFill="1" applyBorder="1" applyAlignment="1">
      <alignment horizontal="right" vertical="center" wrapText="1"/>
    </xf>
    <xf numFmtId="4" fontId="10" fillId="6" borderId="51" xfId="0" applyNumberFormat="1" applyFont="1" applyFill="1" applyBorder="1" applyAlignment="1">
      <alignment horizontal="right" vertical="center" wrapText="1"/>
    </xf>
    <xf numFmtId="4" fontId="5" fillId="10" borderId="50" xfId="0" applyNumberFormat="1" applyFont="1" applyFill="1" applyBorder="1" applyAlignment="1">
      <alignment horizontal="right" vertical="center" wrapText="1"/>
    </xf>
    <xf numFmtId="4" fontId="5" fillId="9" borderId="50" xfId="0" applyNumberFormat="1" applyFont="1" applyFill="1" applyBorder="1" applyAlignment="1">
      <alignment horizontal="right" vertical="center" wrapText="1"/>
    </xf>
    <xf numFmtId="4" fontId="7" fillId="8" borderId="50" xfId="0" applyNumberFormat="1" applyFont="1" applyFill="1" applyBorder="1" applyAlignment="1">
      <alignment horizontal="right" vertical="center" wrapText="1"/>
    </xf>
    <xf numFmtId="4" fontId="5" fillId="2" borderId="50" xfId="0" applyNumberFormat="1" applyFont="1" applyFill="1" applyBorder="1" applyAlignment="1">
      <alignment horizontal="right" vertical="center" wrapText="1"/>
    </xf>
    <xf numFmtId="4" fontId="6" fillId="0" borderId="50" xfId="0" applyNumberFormat="1" applyFont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4" fontId="25" fillId="0" borderId="0" xfId="0" applyNumberFormat="1" applyFont="1"/>
    <xf numFmtId="4" fontId="4" fillId="0" borderId="0" xfId="0" applyNumberFormat="1" applyFont="1"/>
    <xf numFmtId="4" fontId="26" fillId="0" borderId="0" xfId="0" applyNumberFormat="1" applyFont="1"/>
    <xf numFmtId="0" fontId="26" fillId="0" borderId="0" xfId="0" applyFont="1"/>
    <xf numFmtId="0" fontId="10" fillId="13" borderId="50" xfId="0" applyFont="1" applyFill="1" applyBorder="1" applyAlignment="1">
      <alignment vertical="center" wrapText="1"/>
    </xf>
    <xf numFmtId="3" fontId="10" fillId="13" borderId="50" xfId="0" applyNumberFormat="1" applyFont="1" applyFill="1" applyBorder="1" applyAlignment="1">
      <alignment horizontal="right" vertical="center" wrapText="1"/>
    </xf>
    <xf numFmtId="4" fontId="10" fillId="13" borderId="50" xfId="0" applyNumberFormat="1" applyFont="1" applyFill="1" applyBorder="1" applyAlignment="1">
      <alignment horizontal="right" vertical="center" wrapText="1"/>
    </xf>
    <xf numFmtId="0" fontId="10" fillId="0" borderId="51" xfId="0" applyFont="1" applyBorder="1" applyAlignment="1">
      <alignment vertical="top" wrapText="1"/>
    </xf>
    <xf numFmtId="0" fontId="10" fillId="0" borderId="58" xfId="0" applyFont="1" applyBorder="1" applyAlignment="1">
      <alignment vertical="top" wrapText="1"/>
    </xf>
    <xf numFmtId="4" fontId="11" fillId="0" borderId="53" xfId="0" applyNumberFormat="1" applyFont="1" applyBorder="1" applyAlignment="1">
      <alignment horizontal="right" vertical="center" wrapText="1"/>
    </xf>
    <xf numFmtId="4" fontId="11" fillId="13" borderId="50" xfId="0" applyNumberFormat="1" applyFont="1" applyFill="1" applyBorder="1" applyAlignment="1">
      <alignment horizontal="right" vertical="top" wrapText="1"/>
    </xf>
    <xf numFmtId="4" fontId="11" fillId="13" borderId="50" xfId="0" applyNumberFormat="1" applyFont="1" applyFill="1" applyBorder="1"/>
    <xf numFmtId="4" fontId="11" fillId="12" borderId="50" xfId="0" applyNumberFormat="1" applyFont="1" applyFill="1" applyBorder="1" applyAlignment="1">
      <alignment horizontal="right" vertical="top" wrapText="1"/>
    </xf>
    <xf numFmtId="4" fontId="11" fillId="12" borderId="50" xfId="0" applyNumberFormat="1" applyFont="1" applyFill="1" applyBorder="1"/>
    <xf numFmtId="0" fontId="11" fillId="12" borderId="52" xfId="0" applyFont="1" applyFill="1" applyBorder="1" applyAlignment="1">
      <alignment horizontal="right" vertical="center" wrapText="1"/>
    </xf>
    <xf numFmtId="0" fontId="11" fillId="12" borderId="52" xfId="0" applyFont="1" applyFill="1" applyBorder="1" applyAlignment="1">
      <alignment horizontal="left" vertical="center" wrapText="1"/>
    </xf>
    <xf numFmtId="3" fontId="11" fillId="12" borderId="52" xfId="0" applyNumberFormat="1" applyFont="1" applyFill="1" applyBorder="1" applyAlignment="1">
      <alignment horizontal="center" vertical="center" wrapText="1"/>
    </xf>
    <xf numFmtId="4" fontId="11" fillId="12" borderId="55" xfId="0" applyNumberFormat="1" applyFont="1" applyFill="1" applyBorder="1" applyAlignment="1">
      <alignment horizontal="right" vertical="center" wrapText="1"/>
    </xf>
    <xf numFmtId="4" fontId="11" fillId="12" borderId="52" xfId="0" applyNumberFormat="1" applyFont="1" applyFill="1" applyBorder="1" applyAlignment="1">
      <alignment horizontal="right" vertical="center" wrapText="1"/>
    </xf>
    <xf numFmtId="0" fontId="11" fillId="12" borderId="50" xfId="0" applyFont="1" applyFill="1" applyBorder="1" applyAlignment="1">
      <alignment horizontal="right" vertical="center" wrapText="1"/>
    </xf>
    <xf numFmtId="3" fontId="17" fillId="12" borderId="53" xfId="0" applyNumberFormat="1" applyFont="1" applyFill="1" applyBorder="1" applyAlignment="1">
      <alignment horizontal="right" vertical="top" wrapText="1"/>
    </xf>
    <xf numFmtId="4" fontId="11" fillId="12" borderId="53" xfId="0" applyNumberFormat="1" applyFont="1" applyFill="1" applyBorder="1" applyAlignment="1">
      <alignment horizontal="right" vertical="center" wrapText="1"/>
    </xf>
    <xf numFmtId="4" fontId="11" fillId="12" borderId="53" xfId="0" applyNumberFormat="1" applyFont="1" applyFill="1" applyBorder="1" applyAlignment="1">
      <alignment vertical="center"/>
    </xf>
    <xf numFmtId="3" fontId="7" fillId="12" borderId="5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3" fontId="10" fillId="0" borderId="0" xfId="0" applyNumberFormat="1" applyFont="1" applyAlignment="1">
      <alignment horizontal="right" vertical="top" wrapText="1"/>
    </xf>
    <xf numFmtId="0" fontId="11" fillId="0" borderId="51" xfId="0" applyFont="1" applyBorder="1" applyAlignment="1">
      <alignment vertical="top" wrapText="1"/>
    </xf>
    <xf numFmtId="0" fontId="11" fillId="0" borderId="58" xfId="0" applyFont="1" applyBorder="1" applyAlignment="1">
      <alignment vertical="top" wrapText="1"/>
    </xf>
    <xf numFmtId="3" fontId="17" fillId="12" borderId="50" xfId="0" applyNumberFormat="1" applyFont="1" applyFill="1" applyBorder="1" applyAlignment="1">
      <alignment horizontal="right" vertical="center" wrapText="1"/>
    </xf>
    <xf numFmtId="4" fontId="11" fillId="13" borderId="51" xfId="0" applyNumberFormat="1" applyFont="1" applyFill="1" applyBorder="1" applyAlignment="1">
      <alignment horizontal="right" vertical="center" wrapText="1"/>
    </xf>
    <xf numFmtId="4" fontId="11" fillId="13" borderId="50" xfId="0" applyNumberFormat="1" applyFont="1" applyFill="1" applyBorder="1" applyAlignment="1">
      <alignment horizontal="right" vertical="center" wrapText="1"/>
    </xf>
    <xf numFmtId="3" fontId="10" fillId="12" borderId="50" xfId="0" applyNumberFormat="1" applyFont="1" applyFill="1" applyBorder="1" applyAlignment="1">
      <alignment horizontal="right" vertical="top" wrapText="1"/>
    </xf>
    <xf numFmtId="0" fontId="10" fillId="12" borderId="50" xfId="0" applyFont="1" applyFill="1" applyBorder="1" applyAlignment="1">
      <alignment horizontal="right" vertical="top" wrapText="1"/>
    </xf>
    <xf numFmtId="4" fontId="10" fillId="13" borderId="50" xfId="0" applyNumberFormat="1" applyFont="1" applyFill="1" applyBorder="1" applyAlignment="1">
      <alignment horizontal="right" vertical="top" wrapText="1"/>
    </xf>
    <xf numFmtId="4" fontId="10" fillId="13" borderId="50" xfId="0" applyNumberFormat="1" applyFont="1" applyFill="1" applyBorder="1"/>
    <xf numFmtId="4" fontId="10" fillId="13" borderId="50" xfId="0" applyNumberFormat="1" applyFont="1" applyFill="1" applyBorder="1" applyAlignment="1">
      <alignment vertical="center"/>
    </xf>
    <xf numFmtId="4" fontId="10" fillId="13" borderId="51" xfId="0" applyNumberFormat="1" applyFont="1" applyFill="1" applyBorder="1" applyAlignment="1">
      <alignment horizontal="right" vertical="center" wrapText="1"/>
    </xf>
    <xf numFmtId="4" fontId="11" fillId="13" borderId="50" xfId="0" applyNumberFormat="1" applyFont="1" applyFill="1" applyBorder="1" applyAlignment="1">
      <alignment vertical="center"/>
    </xf>
    <xf numFmtId="4" fontId="10" fillId="13" borderId="52" xfId="0" applyNumberFormat="1" applyFont="1" applyFill="1" applyBorder="1" applyAlignment="1">
      <alignment horizontal="right" vertical="center" wrapText="1"/>
    </xf>
    <xf numFmtId="4" fontId="11" fillId="0" borderId="50" xfId="0" applyNumberFormat="1" applyFont="1" applyBorder="1" applyAlignment="1">
      <alignment vertical="top" wrapText="1"/>
    </xf>
    <xf numFmtId="4" fontId="10" fillId="0" borderId="50" xfId="0" applyNumberFormat="1" applyFont="1" applyBorder="1" applyAlignment="1">
      <alignment vertical="center" wrapText="1"/>
    </xf>
    <xf numFmtId="0" fontId="17" fillId="0" borderId="50" xfId="0" applyFont="1" applyBorder="1" applyAlignment="1">
      <alignment vertical="top" wrapText="1"/>
    </xf>
    <xf numFmtId="3" fontId="7" fillId="13" borderId="50" xfId="0" applyNumberFormat="1" applyFont="1" applyFill="1" applyBorder="1" applyAlignment="1">
      <alignment horizontal="right" vertical="center" wrapText="1"/>
    </xf>
    <xf numFmtId="0" fontId="11" fillId="6" borderId="50" xfId="0" applyFont="1" applyFill="1" applyBorder="1" applyAlignment="1">
      <alignment horizontal="right" vertical="top" wrapText="1"/>
    </xf>
    <xf numFmtId="0" fontId="11" fillId="0" borderId="51" xfId="0" applyFont="1" applyBorder="1" applyAlignment="1">
      <alignment horizontal="right" vertical="top" wrapText="1"/>
    </xf>
    <xf numFmtId="3" fontId="11" fillId="13" borderId="50" xfId="0" applyNumberFormat="1" applyFont="1" applyFill="1" applyBorder="1" applyAlignment="1">
      <alignment horizontal="right" vertical="center" wrapText="1"/>
    </xf>
    <xf numFmtId="4" fontId="11" fillId="0" borderId="50" xfId="0" applyNumberFormat="1" applyFont="1" applyBorder="1" applyAlignment="1">
      <alignment horizontal="right" wrapText="1"/>
    </xf>
    <xf numFmtId="0" fontId="10" fillId="8" borderId="50" xfId="0" applyFont="1" applyFill="1" applyBorder="1" applyAlignment="1">
      <alignment vertical="top" wrapText="1"/>
    </xf>
    <xf numFmtId="3" fontId="10" fillId="8" borderId="50" xfId="0" applyNumberFormat="1" applyFont="1" applyFill="1" applyBorder="1" applyAlignment="1">
      <alignment horizontal="right" vertical="top" wrapText="1"/>
    </xf>
    <xf numFmtId="0" fontId="10" fillId="8" borderId="50" xfId="0" applyFont="1" applyFill="1" applyBorder="1" applyAlignment="1">
      <alignment horizontal="right" vertical="top" wrapText="1"/>
    </xf>
    <xf numFmtId="4" fontId="10" fillId="8" borderId="50" xfId="0" applyNumberFormat="1" applyFont="1" applyFill="1" applyBorder="1"/>
    <xf numFmtId="4" fontId="17" fillId="8" borderId="50" xfId="0" applyNumberFormat="1" applyFont="1" applyFill="1" applyBorder="1" applyAlignment="1">
      <alignment horizontal="right" vertical="center" wrapText="1"/>
    </xf>
    <xf numFmtId="4" fontId="17" fillId="8" borderId="50" xfId="0" applyNumberFormat="1" applyFont="1" applyFill="1" applyBorder="1" applyAlignment="1">
      <alignment vertical="center"/>
    </xf>
    <xf numFmtId="4" fontId="10" fillId="8" borderId="50" xfId="0" applyNumberFormat="1" applyFont="1" applyFill="1" applyBorder="1" applyAlignment="1">
      <alignment horizontal="right" vertical="center" wrapText="1"/>
    </xf>
    <xf numFmtId="4" fontId="10" fillId="8" borderId="50" xfId="0" applyNumberFormat="1" applyFont="1" applyFill="1" applyBorder="1" applyAlignment="1">
      <alignment vertical="center"/>
    </xf>
    <xf numFmtId="0" fontId="11" fillId="13" borderId="50" xfId="0" applyFont="1" applyFill="1" applyBorder="1" applyAlignment="1">
      <alignment vertical="top" wrapText="1"/>
    </xf>
    <xf numFmtId="3" fontId="11" fillId="13" borderId="50" xfId="0" applyNumberFormat="1" applyFont="1" applyFill="1" applyBorder="1" applyAlignment="1">
      <alignment horizontal="right" vertical="top" wrapText="1"/>
    </xf>
    <xf numFmtId="3" fontId="7" fillId="13" borderId="50" xfId="0" applyNumberFormat="1" applyFont="1" applyFill="1" applyBorder="1" applyAlignment="1">
      <alignment horizontal="center" vertical="center" wrapText="1"/>
    </xf>
    <xf numFmtId="3" fontId="26" fillId="13" borderId="50" xfId="0" applyNumberFormat="1" applyFont="1" applyFill="1" applyBorder="1" applyAlignment="1">
      <alignment horizontal="center" vertical="center" wrapText="1"/>
    </xf>
    <xf numFmtId="3" fontId="10" fillId="13" borderId="50" xfId="0" applyNumberFormat="1" applyFont="1" applyFill="1" applyBorder="1" applyAlignment="1">
      <alignment horizontal="center" vertical="center" wrapText="1"/>
    </xf>
    <xf numFmtId="0" fontId="10" fillId="13" borderId="50" xfId="0" applyFont="1" applyFill="1" applyBorder="1" applyAlignment="1">
      <alignment horizontal="right" vertical="center" wrapText="1"/>
    </xf>
    <xf numFmtId="0" fontId="10" fillId="13" borderId="50" xfId="0" applyFont="1" applyFill="1" applyBorder="1" applyAlignment="1">
      <alignment horizontal="left" vertical="center" wrapText="1"/>
    </xf>
    <xf numFmtId="4" fontId="26" fillId="13" borderId="50" xfId="0" applyNumberFormat="1" applyFont="1" applyFill="1" applyBorder="1" applyAlignment="1">
      <alignment horizontal="right" vertical="center" wrapText="1"/>
    </xf>
    <xf numFmtId="4" fontId="17" fillId="8" borderId="50" xfId="0" applyNumberFormat="1" applyFont="1" applyFill="1" applyBorder="1" applyAlignment="1">
      <alignment horizontal="right" vertical="center"/>
    </xf>
    <xf numFmtId="0" fontId="17" fillId="0" borderId="52" xfId="0" applyFont="1" applyBorder="1" applyAlignment="1">
      <alignment horizontal="right" vertical="top" wrapText="1"/>
    </xf>
    <xf numFmtId="0" fontId="6" fillId="0" borderId="50" xfId="0" applyFont="1" applyBorder="1" applyAlignment="1">
      <alignment horizontal="right" vertical="top" wrapText="1"/>
    </xf>
    <xf numFmtId="0" fontId="6" fillId="0" borderId="51" xfId="0" applyFont="1" applyBorder="1" applyAlignment="1">
      <alignment horizontal="right" vertical="top" wrapText="1"/>
    </xf>
    <xf numFmtId="0" fontId="7" fillId="6" borderId="50" xfId="0" applyFont="1" applyFill="1" applyBorder="1" applyAlignment="1">
      <alignment vertical="top" wrapText="1"/>
    </xf>
    <xf numFmtId="0" fontId="11" fillId="6" borderId="50" xfId="0" applyFont="1" applyFill="1" applyBorder="1" applyAlignment="1">
      <alignment horizontal="center" vertical="top" wrapText="1"/>
    </xf>
    <xf numFmtId="4" fontId="11" fillId="6" borderId="50" xfId="0" applyNumberFormat="1" applyFont="1" applyFill="1" applyBorder="1" applyAlignment="1">
      <alignment vertical="top" wrapText="1"/>
    </xf>
    <xf numFmtId="4" fontId="11" fillId="0" borderId="50" xfId="0" applyNumberFormat="1" applyFont="1" applyBorder="1" applyAlignment="1">
      <alignment horizontal="right"/>
    </xf>
    <xf numFmtId="4" fontId="6" fillId="5" borderId="50" xfId="0" applyNumberFormat="1" applyFont="1" applyFill="1" applyBorder="1" applyAlignment="1">
      <alignment horizontal="right" vertical="center" wrapText="1"/>
    </xf>
    <xf numFmtId="4" fontId="10" fillId="0" borderId="50" xfId="0" applyNumberFormat="1" applyFont="1" applyBorder="1" applyAlignment="1">
      <alignment vertical="top" wrapText="1"/>
    </xf>
    <xf numFmtId="0" fontId="10" fillId="12" borderId="50" xfId="0" applyFont="1" applyFill="1" applyBorder="1" applyAlignment="1">
      <alignment vertical="top" wrapText="1"/>
    </xf>
    <xf numFmtId="4" fontId="10" fillId="12" borderId="50" xfId="0" applyNumberFormat="1" applyFont="1" applyFill="1" applyBorder="1" applyAlignment="1">
      <alignment horizontal="right" vertical="top" wrapText="1"/>
    </xf>
    <xf numFmtId="4" fontId="10" fillId="12" borderId="50" xfId="0" applyNumberFormat="1" applyFont="1" applyFill="1" applyBorder="1" applyAlignment="1">
      <alignment horizontal="right" vertical="center" wrapText="1"/>
    </xf>
    <xf numFmtId="4" fontId="10" fillId="12" borderId="50" xfId="0" applyNumberFormat="1" applyFont="1" applyFill="1" applyBorder="1"/>
    <xf numFmtId="4" fontId="11" fillId="6" borderId="51" xfId="0" applyNumberFormat="1" applyFont="1" applyFill="1" applyBorder="1" applyAlignment="1">
      <alignment horizontal="right" vertical="top" wrapText="1"/>
    </xf>
    <xf numFmtId="0" fontId="10" fillId="13" borderId="50" xfId="0" applyFont="1" applyFill="1" applyBorder="1" applyAlignment="1">
      <alignment vertical="top" wrapText="1"/>
    </xf>
    <xf numFmtId="0" fontId="10" fillId="0" borderId="50" xfId="0" applyFont="1" applyBorder="1" applyAlignment="1">
      <alignment horizontal="left" vertical="top" wrapText="1"/>
    </xf>
    <xf numFmtId="0" fontId="11" fillId="13" borderId="50" xfId="0" applyFont="1" applyFill="1" applyBorder="1" applyAlignment="1">
      <alignment horizontal="right" vertical="top" wrapText="1"/>
    </xf>
    <xf numFmtId="0" fontId="11" fillId="0" borderId="50" xfId="0" applyFont="1" applyBorder="1" applyAlignment="1">
      <alignment horizontal="left" vertical="top" wrapText="1"/>
    </xf>
    <xf numFmtId="4" fontId="19" fillId="0" borderId="50" xfId="0" applyNumberFormat="1" applyFont="1" applyBorder="1" applyAlignment="1">
      <alignment vertical="center"/>
    </xf>
    <xf numFmtId="4" fontId="10" fillId="0" borderId="55" xfId="0" applyNumberFormat="1" applyFont="1" applyBorder="1" applyAlignment="1">
      <alignment horizontal="right" vertical="center" wrapText="1"/>
    </xf>
    <xf numFmtId="4" fontId="11" fillId="0" borderId="51" xfId="0" applyNumberFormat="1" applyFont="1" applyBorder="1" applyAlignment="1">
      <alignment horizontal="right" vertical="top" wrapText="1"/>
    </xf>
    <xf numFmtId="4" fontId="11" fillId="0" borderId="55" xfId="0" applyNumberFormat="1" applyFont="1" applyBorder="1" applyAlignment="1">
      <alignment horizontal="right" vertical="top" wrapText="1"/>
    </xf>
    <xf numFmtId="4" fontId="17" fillId="0" borderId="55" xfId="0" applyNumberFormat="1" applyFont="1" applyBorder="1" applyAlignment="1">
      <alignment horizontal="right" vertical="center" wrapText="1"/>
    </xf>
    <xf numFmtId="4" fontId="17" fillId="0" borderId="50" xfId="0" applyNumberFormat="1" applyFont="1" applyBorder="1" applyAlignment="1">
      <alignment vertical="top" wrapText="1"/>
    </xf>
    <xf numFmtId="4" fontId="6" fillId="5" borderId="50" xfId="0" applyNumberFormat="1" applyFont="1" applyFill="1" applyBorder="1" applyAlignment="1">
      <alignment horizontal="center" vertical="center" wrapText="1"/>
    </xf>
    <xf numFmtId="4" fontId="11" fillId="6" borderId="50" xfId="0" applyNumberFormat="1" applyFont="1" applyFill="1" applyBorder="1" applyAlignment="1">
      <alignment vertical="center" wrapText="1"/>
    </xf>
    <xf numFmtId="3" fontId="10" fillId="13" borderId="50" xfId="0" applyNumberFormat="1" applyFont="1" applyFill="1" applyBorder="1" applyAlignment="1">
      <alignment horizontal="right" vertical="top" wrapText="1"/>
    </xf>
    <xf numFmtId="0" fontId="11" fillId="8" borderId="50" xfId="0" applyFont="1" applyFill="1" applyBorder="1" applyAlignment="1">
      <alignment vertical="top" wrapText="1"/>
    </xf>
    <xf numFmtId="3" fontId="11" fillId="8" borderId="50" xfId="0" applyNumberFormat="1" applyFont="1" applyFill="1" applyBorder="1" applyAlignment="1">
      <alignment horizontal="right" vertical="top" wrapText="1"/>
    </xf>
    <xf numFmtId="3" fontId="11" fillId="9" borderId="50" xfId="0" applyNumberFormat="1" applyFont="1" applyFill="1" applyBorder="1" applyAlignment="1">
      <alignment horizontal="right" vertical="top" wrapText="1"/>
    </xf>
    <xf numFmtId="0" fontId="6" fillId="13" borderId="50" xfId="0" applyFont="1" applyFill="1" applyBorder="1" applyAlignment="1">
      <alignment vertical="center" wrapText="1"/>
    </xf>
    <xf numFmtId="3" fontId="6" fillId="13" borderId="50" xfId="0" applyNumberFormat="1" applyFont="1" applyFill="1" applyBorder="1" applyAlignment="1">
      <alignment horizontal="right" vertical="center" wrapText="1"/>
    </xf>
    <xf numFmtId="4" fontId="6" fillId="13" borderId="51" xfId="0" applyNumberFormat="1" applyFont="1" applyFill="1" applyBorder="1" applyAlignment="1">
      <alignment horizontal="right" vertical="center" wrapText="1"/>
    </xf>
    <xf numFmtId="4" fontId="11" fillId="13" borderId="50" xfId="0" applyNumberFormat="1" applyFont="1" applyFill="1" applyBorder="1" applyAlignment="1">
      <alignment horizontal="right" vertical="center"/>
    </xf>
    <xf numFmtId="0" fontId="0" fillId="8" borderId="50" xfId="0" applyFill="1" applyBorder="1"/>
    <xf numFmtId="0" fontId="3" fillId="8" borderId="50" xfId="0" applyFont="1" applyFill="1" applyBorder="1" applyAlignment="1">
      <alignment horizontal="left" vertical="center" wrapText="1"/>
    </xf>
    <xf numFmtId="4" fontId="2" fillId="8" borderId="50" xfId="0" applyNumberFormat="1" applyFont="1" applyFill="1" applyBorder="1"/>
    <xf numFmtId="0" fontId="11" fillId="8" borderId="50" xfId="0" applyFont="1" applyFill="1" applyBorder="1" applyAlignment="1">
      <alignment horizontal="center" vertical="center" wrapText="1"/>
    </xf>
    <xf numFmtId="3" fontId="17" fillId="14" borderId="50" xfId="0" applyNumberFormat="1" applyFont="1" applyFill="1" applyBorder="1" applyAlignment="1">
      <alignment horizontal="right" vertical="center" wrapText="1"/>
    </xf>
    <xf numFmtId="4" fontId="17" fillId="14" borderId="50" xfId="0" applyNumberFormat="1" applyFont="1" applyFill="1" applyBorder="1" applyAlignment="1">
      <alignment horizontal="right" vertical="center" wrapText="1"/>
    </xf>
    <xf numFmtId="0" fontId="11" fillId="14" borderId="50" xfId="0" applyFont="1" applyFill="1" applyBorder="1" applyAlignment="1">
      <alignment horizontal="right" vertical="top" wrapText="1"/>
    </xf>
    <xf numFmtId="4" fontId="17" fillId="14" borderId="51" xfId="0" applyNumberFormat="1" applyFont="1" applyFill="1" applyBorder="1" applyAlignment="1">
      <alignment horizontal="right" vertical="center" wrapText="1"/>
    </xf>
    <xf numFmtId="4" fontId="17" fillId="14" borderId="50" xfId="0" applyNumberFormat="1" applyFont="1" applyFill="1" applyBorder="1" applyAlignment="1">
      <alignment vertical="center"/>
    </xf>
    <xf numFmtId="4" fontId="23" fillId="14" borderId="50" xfId="0" applyNumberFormat="1" applyFont="1" applyFill="1" applyBorder="1" applyAlignment="1">
      <alignment horizontal="right" vertical="center" wrapText="1"/>
    </xf>
    <xf numFmtId="3" fontId="17" fillId="15" borderId="50" xfId="0" applyNumberFormat="1" applyFont="1" applyFill="1" applyBorder="1" applyAlignment="1">
      <alignment horizontal="right" vertical="top" wrapText="1"/>
    </xf>
    <xf numFmtId="4" fontId="17" fillId="15" borderId="50" xfId="0" applyNumberFormat="1" applyFont="1" applyFill="1" applyBorder="1" applyAlignment="1">
      <alignment horizontal="right" vertical="center" wrapText="1"/>
    </xf>
    <xf numFmtId="4" fontId="17" fillId="15" borderId="50" xfId="0" applyNumberFormat="1" applyFont="1" applyFill="1" applyBorder="1" applyAlignment="1">
      <alignment vertical="center"/>
    </xf>
    <xf numFmtId="3" fontId="17" fillId="15" borderId="50" xfId="0" applyNumberFormat="1" applyFont="1" applyFill="1" applyBorder="1" applyAlignment="1">
      <alignment horizontal="right" vertical="center" wrapText="1"/>
    </xf>
    <xf numFmtId="4" fontId="17" fillId="15" borderId="51" xfId="0" applyNumberFormat="1" applyFont="1" applyFill="1" applyBorder="1" applyAlignment="1">
      <alignment horizontal="right" vertical="center" wrapText="1"/>
    </xf>
    <xf numFmtId="3" fontId="7" fillId="15" borderId="50" xfId="0" applyNumberFormat="1" applyFont="1" applyFill="1" applyBorder="1" applyAlignment="1">
      <alignment horizontal="center" vertical="center" wrapText="1"/>
    </xf>
    <xf numFmtId="4" fontId="23" fillId="15" borderId="50" xfId="0" applyNumberFormat="1" applyFont="1" applyFill="1" applyBorder="1" applyAlignment="1">
      <alignment horizontal="right" vertical="center" wrapText="1"/>
    </xf>
    <xf numFmtId="3" fontId="6" fillId="15" borderId="50" xfId="0" applyNumberFormat="1" applyFont="1" applyFill="1" applyBorder="1" applyAlignment="1">
      <alignment horizontal="center" vertical="center" wrapText="1"/>
    </xf>
    <xf numFmtId="0" fontId="11" fillId="15" borderId="50" xfId="0" applyFont="1" applyFill="1" applyBorder="1" applyAlignment="1">
      <alignment horizontal="right" vertical="top" wrapText="1"/>
    </xf>
    <xf numFmtId="4" fontId="23" fillId="15" borderId="50" xfId="0" applyNumberFormat="1" applyFont="1" applyFill="1" applyBorder="1" applyAlignment="1">
      <alignment vertical="center"/>
    </xf>
    <xf numFmtId="3" fontId="17" fillId="16" borderId="50" xfId="0" applyNumberFormat="1" applyFont="1" applyFill="1" applyBorder="1" applyAlignment="1">
      <alignment horizontal="right" vertical="center" wrapText="1"/>
    </xf>
    <xf numFmtId="4" fontId="17" fillId="16" borderId="50" xfId="0" applyNumberFormat="1" applyFont="1" applyFill="1" applyBorder="1" applyAlignment="1">
      <alignment horizontal="right" vertical="center" wrapText="1"/>
    </xf>
    <xf numFmtId="3" fontId="17" fillId="17" borderId="50" xfId="0" applyNumberFormat="1" applyFont="1" applyFill="1" applyBorder="1" applyAlignment="1">
      <alignment horizontal="right" vertical="center" wrapText="1"/>
    </xf>
    <xf numFmtId="4" fontId="17" fillId="17" borderId="50" xfId="0" applyNumberFormat="1" applyFont="1" applyFill="1" applyBorder="1" applyAlignment="1">
      <alignment horizontal="right" vertical="center" wrapText="1"/>
    </xf>
    <xf numFmtId="3" fontId="10" fillId="17" borderId="50" xfId="0" applyNumberFormat="1" applyFont="1" applyFill="1" applyBorder="1" applyAlignment="1">
      <alignment horizontal="right" vertical="center" wrapText="1"/>
    </xf>
    <xf numFmtId="0" fontId="10" fillId="17" borderId="50" xfId="0" applyFont="1" applyFill="1" applyBorder="1" applyAlignment="1">
      <alignment horizontal="right" vertical="center" wrapText="1"/>
    </xf>
    <xf numFmtId="4" fontId="17" fillId="17" borderId="50" xfId="0" applyNumberFormat="1" applyFont="1" applyFill="1" applyBorder="1" applyAlignment="1">
      <alignment vertical="center"/>
    </xf>
    <xf numFmtId="0" fontId="17" fillId="17" borderId="50" xfId="0" applyFont="1" applyFill="1" applyBorder="1" applyAlignment="1">
      <alignment horizontal="right" vertical="top" wrapText="1"/>
    </xf>
    <xf numFmtId="4" fontId="23" fillId="17" borderId="50" xfId="0" applyNumberFormat="1" applyFont="1" applyFill="1" applyBorder="1" applyAlignment="1">
      <alignment horizontal="right" vertical="center" wrapText="1"/>
    </xf>
    <xf numFmtId="4" fontId="23" fillId="17" borderId="50" xfId="0" applyNumberFormat="1" applyFont="1" applyFill="1" applyBorder="1" applyAlignment="1">
      <alignment vertical="center"/>
    </xf>
    <xf numFmtId="3" fontId="17" fillId="17" borderId="50" xfId="0" applyNumberFormat="1" applyFont="1" applyFill="1" applyBorder="1" applyAlignment="1">
      <alignment horizontal="right" vertical="top" wrapText="1"/>
    </xf>
    <xf numFmtId="3" fontId="11" fillId="17" borderId="50" xfId="0" applyNumberFormat="1" applyFont="1" applyFill="1" applyBorder="1" applyAlignment="1">
      <alignment horizontal="right" vertical="top" wrapText="1"/>
    </xf>
    <xf numFmtId="0" fontId="17" fillId="17" borderId="55" xfId="0" applyFont="1" applyFill="1" applyBorder="1" applyAlignment="1">
      <alignment horizontal="left" vertical="center"/>
    </xf>
    <xf numFmtId="0" fontId="10" fillId="17" borderId="56" xfId="0" applyFont="1" applyFill="1" applyBorder="1" applyAlignment="1">
      <alignment vertical="center" wrapText="1"/>
    </xf>
    <xf numFmtId="3" fontId="17" fillId="17" borderId="0" xfId="0" applyNumberFormat="1" applyFont="1" applyFill="1" applyAlignment="1">
      <alignment horizontal="right" vertical="center" wrapText="1"/>
    </xf>
    <xf numFmtId="4" fontId="17" fillId="17" borderId="52" xfId="0" applyNumberFormat="1" applyFont="1" applyFill="1" applyBorder="1" applyAlignment="1">
      <alignment horizontal="right" vertical="center" wrapText="1"/>
    </xf>
    <xf numFmtId="4" fontId="6" fillId="17" borderId="57" xfId="0" applyNumberFormat="1" applyFont="1" applyFill="1" applyBorder="1" applyAlignment="1">
      <alignment vertical="center"/>
    </xf>
    <xf numFmtId="4" fontId="17" fillId="17" borderId="52" xfId="0" applyNumberFormat="1" applyFont="1" applyFill="1" applyBorder="1" applyAlignment="1">
      <alignment vertical="center"/>
    </xf>
    <xf numFmtId="3" fontId="17" fillId="18" borderId="50" xfId="0" applyNumberFormat="1" applyFont="1" applyFill="1" applyBorder="1" applyAlignment="1">
      <alignment horizontal="right" vertical="center" wrapText="1"/>
    </xf>
    <xf numFmtId="4" fontId="17" fillId="18" borderId="50" xfId="0" applyNumberFormat="1" applyFont="1" applyFill="1" applyBorder="1" applyAlignment="1">
      <alignment horizontal="right" vertical="center" wrapText="1"/>
    </xf>
    <xf numFmtId="3" fontId="7" fillId="18" borderId="50" xfId="0" applyNumberFormat="1" applyFont="1" applyFill="1" applyBorder="1" applyAlignment="1">
      <alignment horizontal="right" vertical="center" wrapText="1"/>
    </xf>
    <xf numFmtId="3" fontId="7" fillId="18" borderId="50" xfId="0" applyNumberFormat="1" applyFont="1" applyFill="1" applyBorder="1" applyAlignment="1">
      <alignment horizontal="center" vertical="center" wrapText="1"/>
    </xf>
    <xf numFmtId="4" fontId="23" fillId="18" borderId="50" xfId="0" applyNumberFormat="1" applyFont="1" applyFill="1" applyBorder="1" applyAlignment="1">
      <alignment horizontal="right" vertical="center" wrapText="1"/>
    </xf>
    <xf numFmtId="0" fontId="11" fillId="18" borderId="50" xfId="0" applyFont="1" applyFill="1" applyBorder="1" applyAlignment="1">
      <alignment vertical="top" wrapText="1"/>
    </xf>
    <xf numFmtId="4" fontId="23" fillId="18" borderId="50" xfId="0" applyNumberFormat="1" applyFont="1" applyFill="1" applyBorder="1" applyAlignment="1">
      <alignment horizontal="right" vertical="center"/>
    </xf>
    <xf numFmtId="0" fontId="17" fillId="19" borderId="52" xfId="0" applyFont="1" applyFill="1" applyBorder="1" applyAlignment="1">
      <alignment horizontal="right" vertical="top" wrapText="1"/>
    </xf>
    <xf numFmtId="4" fontId="23" fillId="19" borderId="55" xfId="0" applyNumberFormat="1" applyFont="1" applyFill="1" applyBorder="1" applyAlignment="1">
      <alignment horizontal="right" vertical="center" wrapText="1"/>
    </xf>
    <xf numFmtId="4" fontId="23" fillId="19" borderId="50" xfId="0" applyNumberFormat="1" applyFont="1" applyFill="1" applyBorder="1" applyAlignment="1">
      <alignment vertical="center"/>
    </xf>
    <xf numFmtId="0" fontId="17" fillId="19" borderId="50" xfId="0" applyFont="1" applyFill="1" applyBorder="1" applyAlignment="1">
      <alignment horizontal="right" vertical="top" wrapText="1"/>
    </xf>
    <xf numFmtId="4" fontId="17" fillId="19" borderId="50" xfId="0" applyNumberFormat="1" applyFont="1" applyFill="1" applyBorder="1" applyAlignment="1">
      <alignment horizontal="right" vertical="center" wrapText="1"/>
    </xf>
    <xf numFmtId="4" fontId="17" fillId="19" borderId="50" xfId="0" applyNumberFormat="1" applyFont="1" applyFill="1" applyBorder="1" applyAlignment="1">
      <alignment vertical="center"/>
    </xf>
    <xf numFmtId="4" fontId="27" fillId="19" borderId="50" xfId="0" applyNumberFormat="1" applyFont="1" applyFill="1" applyBorder="1" applyAlignment="1">
      <alignment vertical="center"/>
    </xf>
    <xf numFmtId="3" fontId="17" fillId="19" borderId="50" xfId="0" applyNumberFormat="1" applyFont="1" applyFill="1" applyBorder="1" applyAlignment="1">
      <alignment horizontal="right" vertical="center" wrapText="1"/>
    </xf>
    <xf numFmtId="0" fontId="17" fillId="19" borderId="50" xfId="0" applyFont="1" applyFill="1" applyBorder="1" applyAlignment="1">
      <alignment vertical="top" wrapText="1"/>
    </xf>
    <xf numFmtId="4" fontId="23" fillId="19" borderId="50" xfId="0" applyNumberFormat="1" applyFont="1" applyFill="1" applyBorder="1" applyAlignment="1">
      <alignment vertical="center" wrapText="1"/>
    </xf>
    <xf numFmtId="4" fontId="17" fillId="19" borderId="50" xfId="0" applyNumberFormat="1" applyFont="1" applyFill="1" applyBorder="1" applyAlignment="1">
      <alignment vertical="center" wrapText="1"/>
    </xf>
    <xf numFmtId="3" fontId="10" fillId="19" borderId="50" xfId="0" applyNumberFormat="1" applyFont="1" applyFill="1" applyBorder="1" applyAlignment="1">
      <alignment horizontal="right" vertical="top" wrapText="1"/>
    </xf>
    <xf numFmtId="0" fontId="10" fillId="19" borderId="50" xfId="0" applyFont="1" applyFill="1" applyBorder="1" applyAlignment="1">
      <alignment horizontal="right" vertical="top" wrapText="1"/>
    </xf>
    <xf numFmtId="4" fontId="22" fillId="0" borderId="50" xfId="0" applyNumberFormat="1" applyFont="1" applyBorder="1" applyAlignment="1">
      <alignment vertical="center"/>
    </xf>
    <xf numFmtId="4" fontId="11" fillId="13" borderId="50" xfId="0" applyNumberFormat="1" applyFont="1" applyFill="1" applyBorder="1" applyAlignment="1">
      <alignment horizontal="center" vertical="center" wrapText="1"/>
    </xf>
    <xf numFmtId="4" fontId="0" fillId="13" borderId="50" xfId="0" applyNumberFormat="1" applyFill="1" applyBorder="1"/>
    <xf numFmtId="4" fontId="5" fillId="13" borderId="50" xfId="0" applyNumberFormat="1" applyFont="1" applyFill="1" applyBorder="1" applyAlignment="1">
      <alignment horizontal="right" vertical="center" wrapText="1"/>
    </xf>
    <xf numFmtId="4" fontId="6" fillId="13" borderId="50" xfId="0" applyNumberFormat="1" applyFont="1" applyFill="1" applyBorder="1" applyAlignment="1">
      <alignment vertical="center"/>
    </xf>
    <xf numFmtId="4" fontId="5" fillId="13" borderId="50" xfId="0" applyNumberFormat="1" applyFont="1" applyFill="1" applyBorder="1" applyAlignment="1">
      <alignment vertical="center"/>
    </xf>
    <xf numFmtId="4" fontId="3" fillId="0" borderId="50" xfId="0" applyNumberFormat="1" applyFont="1" applyBorder="1" applyAlignment="1">
      <alignment horizontal="right" wrapText="1"/>
    </xf>
    <xf numFmtId="4" fontId="3" fillId="13" borderId="50" xfId="0" applyNumberFormat="1" applyFont="1" applyFill="1" applyBorder="1" applyAlignment="1">
      <alignment horizontal="right" vertical="center" wrapText="1"/>
    </xf>
    <xf numFmtId="4" fontId="3" fillId="13" borderId="0" xfId="0" applyNumberFormat="1" applyFont="1" applyFill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8" fillId="13" borderId="50" xfId="0" applyNumberFormat="1" applyFont="1" applyFill="1" applyBorder="1" applyAlignment="1">
      <alignment horizontal="right" vertical="center" wrapText="1"/>
    </xf>
    <xf numFmtId="4" fontId="8" fillId="13" borderId="50" xfId="0" applyNumberFormat="1" applyFont="1" applyFill="1" applyBorder="1" applyAlignment="1">
      <alignment vertical="center"/>
    </xf>
    <xf numFmtId="4" fontId="8" fillId="8" borderId="50" xfId="0" applyNumberFormat="1" applyFont="1" applyFill="1" applyBorder="1" applyAlignment="1">
      <alignment vertical="center"/>
    </xf>
    <xf numFmtId="0" fontId="6" fillId="9" borderId="50" xfId="0" applyFont="1" applyFill="1" applyBorder="1" applyAlignment="1">
      <alignment horizontal="left" vertical="center" wrapText="1"/>
    </xf>
    <xf numFmtId="0" fontId="0" fillId="9" borderId="50" xfId="0" applyFill="1" applyBorder="1"/>
    <xf numFmtId="4" fontId="6" fillId="9" borderId="50" xfId="0" applyNumberFormat="1" applyFont="1" applyFill="1" applyBorder="1"/>
    <xf numFmtId="0" fontId="6" fillId="12" borderId="50" xfId="0" applyFont="1" applyFill="1" applyBorder="1" applyAlignment="1">
      <alignment horizontal="left" vertical="center" wrapText="1"/>
    </xf>
    <xf numFmtId="3" fontId="6" fillId="12" borderId="50" xfId="0" applyNumberFormat="1" applyFont="1" applyFill="1" applyBorder="1" applyAlignment="1">
      <alignment horizontal="right" vertical="center" wrapText="1"/>
    </xf>
    <xf numFmtId="4" fontId="6" fillId="12" borderId="50" xfId="0" applyNumberFormat="1" applyFont="1" applyFill="1" applyBorder="1" applyAlignment="1">
      <alignment horizontal="right" vertical="center" wrapText="1"/>
    </xf>
    <xf numFmtId="0" fontId="7" fillId="9" borderId="50" xfId="0" applyFont="1" applyFill="1" applyBorder="1" applyAlignment="1">
      <alignment vertical="top" wrapText="1"/>
    </xf>
    <xf numFmtId="0" fontId="7" fillId="9" borderId="50" xfId="0" applyFont="1" applyFill="1" applyBorder="1" applyAlignment="1">
      <alignment horizontal="right" vertical="center" wrapText="1"/>
    </xf>
    <xf numFmtId="4" fontId="7" fillId="9" borderId="50" xfId="0" applyNumberFormat="1" applyFont="1" applyFill="1" applyBorder="1" applyAlignment="1">
      <alignment horizontal="right" vertical="center" wrapText="1"/>
    </xf>
    <xf numFmtId="0" fontId="7" fillId="10" borderId="50" xfId="0" applyFont="1" applyFill="1" applyBorder="1" applyAlignment="1">
      <alignment horizontal="left" vertical="center" wrapText="1"/>
    </xf>
    <xf numFmtId="3" fontId="5" fillId="10" borderId="50" xfId="0" applyNumberFormat="1" applyFont="1" applyFill="1" applyBorder="1" applyAlignment="1">
      <alignment vertical="center" wrapText="1"/>
    </xf>
    <xf numFmtId="4" fontId="5" fillId="10" borderId="50" xfId="0" applyNumberFormat="1" applyFont="1" applyFill="1" applyBorder="1" applyAlignment="1">
      <alignment wrapText="1"/>
    </xf>
    <xf numFmtId="4" fontId="7" fillId="10" borderId="50" xfId="0" applyNumberFormat="1" applyFont="1" applyFill="1" applyBorder="1"/>
    <xf numFmtId="0" fontId="28" fillId="0" borderId="0" xfId="0" applyFont="1"/>
    <xf numFmtId="4" fontId="15" fillId="0" borderId="0" xfId="0" applyNumberFormat="1" applyFont="1"/>
    <xf numFmtId="0" fontId="29" fillId="0" borderId="0" xfId="0" applyFont="1"/>
    <xf numFmtId="4" fontId="29" fillId="0" borderId="0" xfId="0" applyNumberFormat="1" applyFont="1"/>
    <xf numFmtId="0" fontId="10" fillId="15" borderId="50" xfId="0" applyFont="1" applyFill="1" applyBorder="1" applyAlignment="1">
      <alignment vertical="center" wrapText="1"/>
    </xf>
    <xf numFmtId="0" fontId="7" fillId="15" borderId="50" xfId="0" applyFont="1" applyFill="1" applyBorder="1" applyAlignment="1">
      <alignment vertical="center" wrapText="1"/>
    </xf>
    <xf numFmtId="3" fontId="7" fillId="15" borderId="50" xfId="0" applyNumberFormat="1" applyFont="1" applyFill="1" applyBorder="1" applyAlignment="1">
      <alignment horizontal="right" vertical="center" wrapText="1"/>
    </xf>
    <xf numFmtId="4" fontId="6" fillId="15" borderId="50" xfId="0" applyNumberFormat="1" applyFont="1" applyFill="1" applyBorder="1" applyAlignment="1">
      <alignment horizontal="right" vertical="center" wrapText="1"/>
    </xf>
    <xf numFmtId="0" fontId="10" fillId="18" borderId="50" xfId="0" applyFont="1" applyFill="1" applyBorder="1" applyAlignment="1">
      <alignment vertical="top" wrapText="1"/>
    </xf>
    <xf numFmtId="0" fontId="7" fillId="18" borderId="50" xfId="0" applyFont="1" applyFill="1" applyBorder="1" applyAlignment="1">
      <alignment vertical="center" wrapText="1"/>
    </xf>
    <xf numFmtId="4" fontId="7" fillId="18" borderId="50" xfId="0" applyNumberFormat="1" applyFont="1" applyFill="1" applyBorder="1" applyAlignment="1">
      <alignment horizontal="right" vertical="center" wrapText="1"/>
    </xf>
    <xf numFmtId="0" fontId="26" fillId="17" borderId="50" xfId="0" applyFont="1" applyFill="1" applyBorder="1" applyAlignment="1">
      <alignment vertical="top" wrapText="1"/>
    </xf>
    <xf numFmtId="0" fontId="7" fillId="17" borderId="50" xfId="0" applyFont="1" applyFill="1" applyBorder="1" applyAlignment="1">
      <alignment vertical="center" wrapText="1"/>
    </xf>
    <xf numFmtId="3" fontId="7" fillId="17" borderId="50" xfId="0" applyNumberFormat="1" applyFont="1" applyFill="1" applyBorder="1" applyAlignment="1">
      <alignment horizontal="right" vertical="center" wrapText="1"/>
    </xf>
    <xf numFmtId="4" fontId="7" fillId="17" borderId="50" xfId="0" applyNumberFormat="1" applyFont="1" applyFill="1" applyBorder="1" applyAlignment="1">
      <alignment horizontal="right" vertical="center" wrapText="1"/>
    </xf>
    <xf numFmtId="0" fontId="7" fillId="14" borderId="50" xfId="0" applyFont="1" applyFill="1" applyBorder="1" applyAlignment="1">
      <alignment vertical="center" wrapText="1"/>
    </xf>
    <xf numFmtId="3" fontId="7" fillId="14" borderId="50" xfId="0" applyNumberFormat="1" applyFont="1" applyFill="1" applyBorder="1" applyAlignment="1">
      <alignment horizontal="right" vertical="center" wrapText="1"/>
    </xf>
    <xf numFmtId="4" fontId="7" fillId="14" borderId="50" xfId="0" applyNumberFormat="1" applyFont="1" applyFill="1" applyBorder="1" applyAlignment="1">
      <alignment horizontal="right" vertical="center" wrapText="1"/>
    </xf>
    <xf numFmtId="0" fontId="26" fillId="19" borderId="50" xfId="0" applyFont="1" applyFill="1" applyBorder="1" applyAlignment="1">
      <alignment vertical="top" wrapText="1"/>
    </xf>
    <xf numFmtId="0" fontId="7" fillId="19" borderId="50" xfId="0" applyFont="1" applyFill="1" applyBorder="1" applyAlignment="1">
      <alignment vertical="center" wrapText="1"/>
    </xf>
    <xf numFmtId="3" fontId="7" fillId="19" borderId="50" xfId="0" applyNumberFormat="1" applyFont="1" applyFill="1" applyBorder="1" applyAlignment="1">
      <alignment horizontal="right" vertical="center" wrapText="1"/>
    </xf>
    <xf numFmtId="4" fontId="7" fillId="19" borderId="50" xfId="0" applyNumberFormat="1" applyFont="1" applyFill="1" applyBorder="1" applyAlignment="1">
      <alignment horizontal="right" vertical="center" wrapText="1"/>
    </xf>
    <xf numFmtId="0" fontId="7" fillId="20" borderId="50" xfId="0" applyFont="1" applyFill="1" applyBorder="1" applyAlignment="1">
      <alignment vertical="top" wrapText="1"/>
    </xf>
    <xf numFmtId="0" fontId="7" fillId="20" borderId="50" xfId="0" applyFont="1" applyFill="1" applyBorder="1" applyAlignment="1">
      <alignment vertical="center" wrapText="1"/>
    </xf>
    <xf numFmtId="3" fontId="7" fillId="20" borderId="50" xfId="0" applyNumberFormat="1" applyFont="1" applyFill="1" applyBorder="1" applyAlignment="1">
      <alignment horizontal="right" vertical="center" wrapText="1"/>
    </xf>
    <xf numFmtId="4" fontId="7" fillId="20" borderId="50" xfId="0" applyNumberFormat="1" applyFont="1" applyFill="1" applyBorder="1" applyAlignment="1">
      <alignment horizontal="right" vertical="center" wrapText="1"/>
    </xf>
    <xf numFmtId="0" fontId="17" fillId="20" borderId="50" xfId="0" applyFont="1" applyFill="1" applyBorder="1" applyAlignment="1">
      <alignment horizontal="right" vertical="center" wrapText="1"/>
    </xf>
    <xf numFmtId="4" fontId="17" fillId="20" borderId="50" xfId="0" applyNumberFormat="1" applyFont="1" applyFill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top" wrapText="1"/>
    </xf>
    <xf numFmtId="0" fontId="17" fillId="0" borderId="28" xfId="0" applyFont="1" applyBorder="1" applyAlignment="1">
      <alignment horizontal="right" vertical="top" wrapText="1"/>
    </xf>
    <xf numFmtId="0" fontId="17" fillId="0" borderId="0" xfId="0" applyFont="1" applyAlignment="1">
      <alignment horizontal="right" vertical="top" wrapText="1"/>
    </xf>
    <xf numFmtId="0" fontId="17" fillId="0" borderId="5" xfId="0" applyFont="1" applyBorder="1" applyAlignment="1">
      <alignment horizontal="right" vertical="top" wrapText="1"/>
    </xf>
    <xf numFmtId="0" fontId="17" fillId="0" borderId="31" xfId="0" applyFont="1" applyBorder="1" applyAlignment="1">
      <alignment horizontal="right" vertical="top" wrapText="1"/>
    </xf>
    <xf numFmtId="0" fontId="17" fillId="0" borderId="29" xfId="0" applyFont="1" applyBorder="1" applyAlignment="1">
      <alignment horizontal="right" vertical="top" wrapText="1"/>
    </xf>
    <xf numFmtId="0" fontId="11" fillId="6" borderId="32" xfId="0" applyFont="1" applyFill="1" applyBorder="1" applyAlignment="1">
      <alignment horizontal="right" vertical="top" wrapText="1"/>
    </xf>
    <xf numFmtId="0" fontId="11" fillId="6" borderId="28" xfId="0" applyFont="1" applyFill="1" applyBorder="1" applyAlignment="1">
      <alignment horizontal="right" vertical="top" wrapText="1"/>
    </xf>
    <xf numFmtId="0" fontId="11" fillId="6" borderId="0" xfId="0" applyFont="1" applyFill="1" applyAlignment="1">
      <alignment horizontal="right" vertical="top" wrapText="1"/>
    </xf>
    <xf numFmtId="0" fontId="11" fillId="6" borderId="5" xfId="0" applyFont="1" applyFill="1" applyBorder="1" applyAlignment="1">
      <alignment horizontal="right" vertical="top" wrapText="1"/>
    </xf>
    <xf numFmtId="0" fontId="11" fillId="6" borderId="30" xfId="0" applyFont="1" applyFill="1" applyBorder="1" applyAlignment="1">
      <alignment horizontal="right" vertical="top" wrapText="1"/>
    </xf>
    <xf numFmtId="0" fontId="11" fillId="6" borderId="31" xfId="0" applyFont="1" applyFill="1" applyBorder="1" applyAlignment="1">
      <alignment horizontal="right" vertical="top" wrapText="1"/>
    </xf>
    <xf numFmtId="0" fontId="11" fillId="6" borderId="29" xfId="0" applyFont="1" applyFill="1" applyBorder="1" applyAlignment="1">
      <alignment horizontal="right" vertical="top" wrapText="1"/>
    </xf>
    <xf numFmtId="0" fontId="17" fillId="6" borderId="30" xfId="0" applyFont="1" applyFill="1" applyBorder="1" applyAlignment="1">
      <alignment horizontal="right" vertical="top" wrapText="1"/>
    </xf>
    <xf numFmtId="0" fontId="17" fillId="6" borderId="0" xfId="0" applyFont="1" applyFill="1" applyAlignment="1">
      <alignment horizontal="right" vertical="top" wrapText="1"/>
    </xf>
    <xf numFmtId="0" fontId="17" fillId="6" borderId="5" xfId="0" applyFont="1" applyFill="1" applyBorder="1" applyAlignment="1">
      <alignment horizontal="right" vertical="top" wrapText="1"/>
    </xf>
    <xf numFmtId="0" fontId="17" fillId="6" borderId="31" xfId="0" applyFont="1" applyFill="1" applyBorder="1" applyAlignment="1">
      <alignment horizontal="right" vertical="top" wrapText="1"/>
    </xf>
    <xf numFmtId="0" fontId="17" fillId="6" borderId="29" xfId="0" applyFont="1" applyFill="1" applyBorder="1" applyAlignment="1">
      <alignment horizontal="right" vertical="top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right" vertical="top" wrapText="1"/>
    </xf>
    <xf numFmtId="0" fontId="17" fillId="0" borderId="47" xfId="0" applyFont="1" applyBorder="1" applyAlignment="1">
      <alignment horizontal="right" vertical="top" wrapText="1"/>
    </xf>
    <xf numFmtId="0" fontId="17" fillId="0" borderId="15" xfId="0" applyFont="1" applyBorder="1" applyAlignment="1">
      <alignment horizontal="right" vertical="top" wrapText="1"/>
    </xf>
    <xf numFmtId="0" fontId="17" fillId="0" borderId="48" xfId="0" applyFont="1" applyBorder="1" applyAlignment="1">
      <alignment horizontal="right" vertical="top" wrapText="1"/>
    </xf>
    <xf numFmtId="0" fontId="17" fillId="0" borderId="49" xfId="0" applyFont="1" applyBorder="1" applyAlignment="1">
      <alignment horizontal="right" vertical="top" wrapText="1"/>
    </xf>
    <xf numFmtId="0" fontId="17" fillId="0" borderId="18" xfId="0" applyFont="1" applyBorder="1" applyAlignment="1">
      <alignment horizontal="right" vertical="top" wrapText="1"/>
    </xf>
    <xf numFmtId="0" fontId="11" fillId="6" borderId="33" xfId="0" applyFont="1" applyFill="1" applyBorder="1" applyAlignment="1">
      <alignment horizontal="right" vertical="top" wrapText="1"/>
    </xf>
    <xf numFmtId="0" fontId="11" fillId="6" borderId="34" xfId="0" applyFont="1" applyFill="1" applyBorder="1" applyAlignment="1">
      <alignment horizontal="right" vertical="top" wrapText="1"/>
    </xf>
    <xf numFmtId="0" fontId="17" fillId="6" borderId="33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right" vertical="top" wrapText="1"/>
    </xf>
    <xf numFmtId="0" fontId="11" fillId="4" borderId="28" xfId="0" applyFont="1" applyFill="1" applyBorder="1" applyAlignment="1">
      <alignment horizontal="right" vertical="top" wrapText="1"/>
    </xf>
    <xf numFmtId="0" fontId="11" fillId="4" borderId="0" xfId="0" applyFont="1" applyFill="1" applyAlignment="1">
      <alignment horizontal="right" vertical="top" wrapText="1"/>
    </xf>
    <xf numFmtId="0" fontId="11" fillId="4" borderId="5" xfId="0" applyFont="1" applyFill="1" applyBorder="1" applyAlignment="1">
      <alignment horizontal="right" vertical="top" wrapText="1"/>
    </xf>
    <xf numFmtId="0" fontId="11" fillId="4" borderId="31" xfId="0" applyFont="1" applyFill="1" applyBorder="1" applyAlignment="1">
      <alignment horizontal="right" vertical="top" wrapText="1"/>
    </xf>
    <xf numFmtId="0" fontId="11" fillId="4" borderId="29" xfId="0" applyFont="1" applyFill="1" applyBorder="1" applyAlignment="1">
      <alignment horizontal="right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right" vertical="top" wrapText="1"/>
    </xf>
    <xf numFmtId="0" fontId="10" fillId="0" borderId="28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30" xfId="0" applyFont="1" applyBorder="1" applyAlignment="1">
      <alignment horizontal="right" vertical="top" wrapText="1"/>
    </xf>
    <xf numFmtId="0" fontId="10" fillId="0" borderId="31" xfId="0" applyFont="1" applyBorder="1" applyAlignment="1">
      <alignment horizontal="right" vertical="top" wrapText="1"/>
    </xf>
    <xf numFmtId="0" fontId="10" fillId="0" borderId="29" xfId="0" applyFont="1" applyBorder="1" applyAlignment="1">
      <alignment horizontal="right" vertical="top" wrapText="1"/>
    </xf>
    <xf numFmtId="0" fontId="17" fillId="6" borderId="32" xfId="0" applyFont="1" applyFill="1" applyBorder="1" applyAlignment="1">
      <alignment vertical="top" wrapText="1"/>
    </xf>
    <xf numFmtId="0" fontId="17" fillId="6" borderId="28" xfId="0" applyFont="1" applyFill="1" applyBorder="1" applyAlignment="1">
      <alignment vertical="top" wrapText="1"/>
    </xf>
    <xf numFmtId="0" fontId="17" fillId="6" borderId="5" xfId="0" applyFont="1" applyFill="1" applyBorder="1" applyAlignment="1">
      <alignment vertical="top" wrapText="1"/>
    </xf>
    <xf numFmtId="0" fontId="17" fillId="6" borderId="30" xfId="0" applyFont="1" applyFill="1" applyBorder="1" applyAlignment="1">
      <alignment vertical="top" wrapText="1"/>
    </xf>
    <xf numFmtId="0" fontId="17" fillId="6" borderId="0" xfId="0" applyFont="1" applyFill="1" applyAlignment="1">
      <alignment vertical="top" wrapText="1"/>
    </xf>
    <xf numFmtId="0" fontId="17" fillId="6" borderId="31" xfId="0" applyFont="1" applyFill="1" applyBorder="1" applyAlignment="1">
      <alignment vertical="top" wrapText="1"/>
    </xf>
    <xf numFmtId="0" fontId="17" fillId="6" borderId="29" xfId="0" applyFont="1" applyFill="1" applyBorder="1" applyAlignment="1">
      <alignment vertical="top" wrapText="1"/>
    </xf>
    <xf numFmtId="0" fontId="11" fillId="0" borderId="32" xfId="0" applyFont="1" applyBorder="1" applyAlignment="1">
      <alignment horizontal="right" vertical="top" wrapText="1"/>
    </xf>
    <xf numFmtId="0" fontId="11" fillId="0" borderId="28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11" fillId="0" borderId="31" xfId="0" applyFont="1" applyBorder="1" applyAlignment="1">
      <alignment horizontal="right" vertical="top" wrapText="1"/>
    </xf>
    <xf numFmtId="0" fontId="11" fillId="0" borderId="29" xfId="0" applyFont="1" applyBorder="1" applyAlignment="1">
      <alignment horizontal="right" vertical="top" wrapText="1"/>
    </xf>
    <xf numFmtId="0" fontId="11" fillId="0" borderId="0" xfId="0" applyFont="1" applyAlignment="1">
      <alignment horizontal="right" vertical="top" wrapText="1"/>
    </xf>
    <xf numFmtId="0" fontId="7" fillId="6" borderId="42" xfId="0" applyFont="1" applyFill="1" applyBorder="1" applyAlignment="1">
      <alignment horizontal="right" vertical="top" wrapText="1"/>
    </xf>
    <xf numFmtId="0" fontId="7" fillId="6" borderId="47" xfId="0" applyFont="1" applyFill="1" applyBorder="1" applyAlignment="1">
      <alignment horizontal="right" vertical="top" wrapText="1"/>
    </xf>
    <xf numFmtId="0" fontId="7" fillId="6" borderId="15" xfId="0" applyFont="1" applyFill="1" applyBorder="1" applyAlignment="1">
      <alignment horizontal="right" vertical="top" wrapText="1"/>
    </xf>
    <xf numFmtId="0" fontId="7" fillId="6" borderId="48" xfId="0" applyFont="1" applyFill="1" applyBorder="1" applyAlignment="1">
      <alignment horizontal="right" vertical="top" wrapText="1"/>
    </xf>
    <xf numFmtId="0" fontId="7" fillId="6" borderId="49" xfId="0" applyFont="1" applyFill="1" applyBorder="1" applyAlignment="1">
      <alignment horizontal="right" vertical="top" wrapText="1"/>
    </xf>
    <xf numFmtId="0" fontId="7" fillId="6" borderId="18" xfId="0" applyFont="1" applyFill="1" applyBorder="1" applyAlignment="1">
      <alignment horizontal="right" vertical="top" wrapText="1"/>
    </xf>
    <xf numFmtId="0" fontId="17" fillId="6" borderId="32" xfId="0" applyFont="1" applyFill="1" applyBorder="1" applyAlignment="1">
      <alignment horizontal="right" vertical="top" wrapText="1"/>
    </xf>
    <xf numFmtId="0" fontId="17" fillId="6" borderId="28" xfId="0" applyFont="1" applyFill="1" applyBorder="1" applyAlignment="1">
      <alignment horizontal="right" vertical="top" wrapText="1"/>
    </xf>
    <xf numFmtId="0" fontId="17" fillId="0" borderId="30" xfId="0" applyFont="1" applyBorder="1" applyAlignment="1">
      <alignment horizontal="right" vertical="top" wrapText="1"/>
    </xf>
    <xf numFmtId="0" fontId="11" fillId="6" borderId="42" xfId="0" applyFont="1" applyFill="1" applyBorder="1" applyAlignment="1">
      <alignment horizontal="right" vertical="top" wrapText="1"/>
    </xf>
    <xf numFmtId="0" fontId="11" fillId="6" borderId="47" xfId="0" applyFont="1" applyFill="1" applyBorder="1" applyAlignment="1">
      <alignment horizontal="right" vertical="top" wrapText="1"/>
    </xf>
    <xf numFmtId="0" fontId="11" fillId="6" borderId="15" xfId="0" applyFont="1" applyFill="1" applyBorder="1" applyAlignment="1">
      <alignment horizontal="right" vertical="top" wrapText="1"/>
    </xf>
    <xf numFmtId="0" fontId="11" fillId="6" borderId="48" xfId="0" applyFont="1" applyFill="1" applyBorder="1" applyAlignment="1">
      <alignment horizontal="right" vertical="top" wrapText="1"/>
    </xf>
    <xf numFmtId="0" fontId="11" fillId="6" borderId="49" xfId="0" applyFont="1" applyFill="1" applyBorder="1" applyAlignment="1">
      <alignment horizontal="right" vertical="top" wrapText="1"/>
    </xf>
    <xf numFmtId="0" fontId="11" fillId="6" borderId="18" xfId="0" applyFont="1" applyFill="1" applyBorder="1" applyAlignment="1">
      <alignment horizontal="right" vertical="top" wrapText="1"/>
    </xf>
    <xf numFmtId="0" fontId="7" fillId="0" borderId="42" xfId="0" applyFont="1" applyBorder="1" applyAlignment="1">
      <alignment horizontal="right" vertical="top" wrapText="1"/>
    </xf>
    <xf numFmtId="0" fontId="7" fillId="0" borderId="47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48" xfId="0" applyFont="1" applyBorder="1" applyAlignment="1">
      <alignment horizontal="right" vertical="top" wrapText="1"/>
    </xf>
    <xf numFmtId="0" fontId="7" fillId="0" borderId="49" xfId="0" applyFont="1" applyBorder="1" applyAlignment="1">
      <alignment horizontal="right" vertical="top" wrapText="1"/>
    </xf>
    <xf numFmtId="0" fontId="7" fillId="0" borderId="18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31" xfId="0" applyFont="1" applyBorder="1" applyAlignment="1">
      <alignment horizontal="right" vertical="top" wrapText="1"/>
    </xf>
    <xf numFmtId="0" fontId="6" fillId="0" borderId="29" xfId="0" applyFont="1" applyBorder="1" applyAlignment="1">
      <alignment horizontal="right" vertical="top" wrapText="1"/>
    </xf>
    <xf numFmtId="0" fontId="7" fillId="6" borderId="32" xfId="0" applyFont="1" applyFill="1" applyBorder="1" applyAlignment="1">
      <alignment vertical="top" wrapText="1"/>
    </xf>
    <xf numFmtId="0" fontId="7" fillId="6" borderId="28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7" fillId="6" borderId="31" xfId="0" applyFont="1" applyFill="1" applyBorder="1" applyAlignment="1">
      <alignment vertical="top" wrapText="1"/>
    </xf>
    <xf numFmtId="0" fontId="7" fillId="6" borderId="29" xfId="0" applyFont="1" applyFill="1" applyBorder="1" applyAlignment="1">
      <alignment vertical="top" wrapText="1"/>
    </xf>
    <xf numFmtId="0" fontId="7" fillId="6" borderId="0" xfId="0" applyFont="1" applyFill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6" fillId="6" borderId="28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31" xfId="0" applyFont="1" applyFill="1" applyBorder="1" applyAlignment="1">
      <alignment vertical="top" wrapText="1"/>
    </xf>
    <xf numFmtId="0" fontId="6" fillId="6" borderId="29" xfId="0" applyFont="1" applyFill="1" applyBorder="1" applyAlignment="1">
      <alignment vertical="top" wrapText="1"/>
    </xf>
    <xf numFmtId="0" fontId="6" fillId="6" borderId="0" xfId="0" applyFont="1" applyFill="1" applyAlignment="1">
      <alignment vertical="top" wrapText="1"/>
    </xf>
    <xf numFmtId="0" fontId="17" fillId="0" borderId="28" xfId="0" applyFont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top" wrapText="1"/>
    </xf>
    <xf numFmtId="0" fontId="17" fillId="0" borderId="3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right" vertical="top" wrapText="1"/>
    </xf>
    <xf numFmtId="0" fontId="7" fillId="6" borderId="28" xfId="0" applyFont="1" applyFill="1" applyBorder="1" applyAlignment="1">
      <alignment horizontal="right" vertical="top" wrapText="1"/>
    </xf>
    <xf numFmtId="0" fontId="7" fillId="6" borderId="0" xfId="0" applyFont="1" applyFill="1" applyAlignment="1">
      <alignment horizontal="righ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31" xfId="0" applyFont="1" applyFill="1" applyBorder="1" applyAlignment="1">
      <alignment horizontal="right" vertical="top" wrapText="1"/>
    </xf>
    <xf numFmtId="0" fontId="7" fillId="6" borderId="29" xfId="0" applyFont="1" applyFill="1" applyBorder="1" applyAlignment="1">
      <alignment horizontal="right" vertical="top" wrapText="1"/>
    </xf>
    <xf numFmtId="0" fontId="17" fillId="0" borderId="30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31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7" fillId="0" borderId="4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3" fontId="11" fillId="5" borderId="3" xfId="0" applyNumberFormat="1" applyFont="1" applyFill="1" applyBorder="1" applyAlignment="1">
      <alignment horizontal="right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right" vertical="center" wrapText="1"/>
    </xf>
    <xf numFmtId="3" fontId="17" fillId="0" borderId="39" xfId="0" applyNumberFormat="1" applyFont="1" applyBorder="1" applyAlignment="1">
      <alignment horizontal="righ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3" fontId="17" fillId="0" borderId="32" xfId="0" applyNumberFormat="1" applyFont="1" applyBorder="1" applyAlignment="1">
      <alignment horizontal="right" vertical="center" wrapText="1"/>
    </xf>
    <xf numFmtId="3" fontId="17" fillId="0" borderId="3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0" borderId="32" xfId="0" applyFont="1" applyBorder="1" applyAlignment="1">
      <alignment vertical="top" wrapText="1"/>
    </xf>
    <xf numFmtId="0" fontId="11" fillId="0" borderId="28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31" xfId="0" applyFont="1" applyBorder="1" applyAlignment="1">
      <alignment vertical="top" wrapText="1"/>
    </xf>
    <xf numFmtId="0" fontId="11" fillId="0" borderId="29" xfId="0" applyFont="1" applyBorder="1" applyAlignment="1">
      <alignment vertical="top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31" xfId="0" applyNumberFormat="1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vertical="top" wrapText="1"/>
    </xf>
    <xf numFmtId="0" fontId="17" fillId="6" borderId="34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3" fontId="7" fillId="5" borderId="12" xfId="0" applyNumberFormat="1" applyFont="1" applyFill="1" applyBorder="1" applyAlignment="1">
      <alignment horizontal="center" vertical="center" wrapText="1"/>
    </xf>
    <xf numFmtId="3" fontId="7" fillId="5" borderId="39" xfId="0" applyNumberFormat="1" applyFont="1" applyFill="1" applyBorder="1" applyAlignment="1">
      <alignment horizontal="center" vertical="center" wrapText="1"/>
    </xf>
    <xf numFmtId="0" fontId="17" fillId="15" borderId="51" xfId="0" applyFont="1" applyFill="1" applyBorder="1" applyAlignment="1">
      <alignment horizontal="left" vertical="center" wrapText="1"/>
    </xf>
    <xf numFmtId="0" fontId="17" fillId="15" borderId="58" xfId="0" applyFont="1" applyFill="1" applyBorder="1" applyAlignment="1">
      <alignment horizontal="left" vertical="center" wrapText="1"/>
    </xf>
    <xf numFmtId="0" fontId="17" fillId="14" borderId="51" xfId="0" applyFont="1" applyFill="1" applyBorder="1" applyAlignment="1">
      <alignment horizontal="left" vertical="center" wrapText="1"/>
    </xf>
    <xf numFmtId="0" fontId="17" fillId="14" borderId="58" xfId="0" applyFont="1" applyFill="1" applyBorder="1" applyAlignment="1">
      <alignment horizontal="left" vertical="center" wrapText="1"/>
    </xf>
    <xf numFmtId="0" fontId="17" fillId="18" borderId="51" xfId="0" applyFont="1" applyFill="1" applyBorder="1" applyAlignment="1">
      <alignment horizontal="left" vertical="center" wrapText="1"/>
    </xf>
    <xf numFmtId="0" fontId="17" fillId="18" borderId="58" xfId="0" applyFont="1" applyFill="1" applyBorder="1" applyAlignment="1">
      <alignment horizontal="left" vertical="center" wrapText="1"/>
    </xf>
    <xf numFmtId="0" fontId="17" fillId="17" borderId="51" xfId="0" applyFont="1" applyFill="1" applyBorder="1" applyAlignment="1">
      <alignment horizontal="left" vertical="center" wrapText="1"/>
    </xf>
    <xf numFmtId="0" fontId="17" fillId="17" borderId="58" xfId="0" applyFont="1" applyFill="1" applyBorder="1" applyAlignment="1">
      <alignment horizontal="left" vertical="center" wrapText="1"/>
    </xf>
    <xf numFmtId="0" fontId="17" fillId="0" borderId="51" xfId="0" applyFont="1" applyBorder="1" applyAlignment="1">
      <alignment horizontal="center" vertical="top" wrapText="1"/>
    </xf>
    <xf numFmtId="0" fontId="17" fillId="0" borderId="60" xfId="0" applyFont="1" applyBorder="1" applyAlignment="1">
      <alignment horizontal="center" vertical="top" wrapText="1"/>
    </xf>
    <xf numFmtId="0" fontId="17" fillId="0" borderId="58" xfId="0" applyFont="1" applyBorder="1" applyAlignment="1">
      <alignment horizontal="center" vertical="top" wrapText="1"/>
    </xf>
    <xf numFmtId="0" fontId="17" fillId="19" borderId="51" xfId="0" applyFont="1" applyFill="1" applyBorder="1" applyAlignment="1">
      <alignment horizontal="left" vertical="center" wrapText="1"/>
    </xf>
    <xf numFmtId="0" fontId="17" fillId="19" borderId="58" xfId="0" applyFont="1" applyFill="1" applyBorder="1" applyAlignment="1">
      <alignment horizontal="left" vertical="center" wrapText="1"/>
    </xf>
    <xf numFmtId="0" fontId="17" fillId="8" borderId="51" xfId="0" applyFont="1" applyFill="1" applyBorder="1" applyAlignment="1">
      <alignment horizontal="left" vertical="center" wrapText="1"/>
    </xf>
    <xf numFmtId="0" fontId="17" fillId="8" borderId="58" xfId="0" applyFont="1" applyFill="1" applyBorder="1" applyAlignment="1">
      <alignment horizontal="left" vertical="center" wrapText="1"/>
    </xf>
    <xf numFmtId="0" fontId="17" fillId="20" borderId="51" xfId="0" applyFont="1" applyFill="1" applyBorder="1" applyAlignment="1">
      <alignment horizontal="left" vertical="center" wrapText="1"/>
    </xf>
    <xf numFmtId="0" fontId="17" fillId="20" borderId="58" xfId="0" applyFont="1" applyFill="1" applyBorder="1" applyAlignment="1">
      <alignment horizontal="left" vertical="center" wrapText="1"/>
    </xf>
    <xf numFmtId="0" fontId="17" fillId="16" borderId="51" xfId="0" applyFont="1" applyFill="1" applyBorder="1" applyAlignment="1">
      <alignment horizontal="left" vertical="center" wrapText="1"/>
    </xf>
    <xf numFmtId="0" fontId="17" fillId="16" borderId="58" xfId="0" applyFont="1" applyFill="1" applyBorder="1" applyAlignment="1">
      <alignment horizontal="left" vertical="center" wrapText="1"/>
    </xf>
    <xf numFmtId="0" fontId="17" fillId="0" borderId="51" xfId="0" applyFont="1" applyBorder="1" applyAlignment="1">
      <alignment horizontal="left" vertical="center" wrapText="1"/>
    </xf>
    <xf numFmtId="0" fontId="17" fillId="0" borderId="58" xfId="0" applyFont="1" applyBorder="1" applyAlignment="1">
      <alignment horizontal="left" vertical="center" wrapText="1"/>
    </xf>
    <xf numFmtId="0" fontId="11" fillId="0" borderId="50" xfId="0" applyFont="1" applyBorder="1" applyAlignment="1">
      <alignment vertical="top" wrapText="1"/>
    </xf>
    <xf numFmtId="0" fontId="11" fillId="0" borderId="51" xfId="0" applyFont="1" applyBorder="1" applyAlignment="1">
      <alignment vertical="top" wrapText="1"/>
    </xf>
    <xf numFmtId="0" fontId="7" fillId="5" borderId="50" xfId="0" applyFont="1" applyFill="1" applyBorder="1" applyAlignment="1">
      <alignment horizontal="center" vertical="center" wrapText="1"/>
    </xf>
    <xf numFmtId="0" fontId="7" fillId="5" borderId="52" xfId="0" applyFont="1" applyFill="1" applyBorder="1" applyAlignment="1">
      <alignment horizontal="center" vertical="center" wrapText="1"/>
    </xf>
    <xf numFmtId="3" fontId="7" fillId="5" borderId="50" xfId="0" applyNumberFormat="1" applyFont="1" applyFill="1" applyBorder="1" applyAlignment="1">
      <alignment horizontal="center" vertical="center" wrapText="1"/>
    </xf>
    <xf numFmtId="3" fontId="7" fillId="5" borderId="52" xfId="0" applyNumberFormat="1" applyFont="1" applyFill="1" applyBorder="1" applyAlignment="1">
      <alignment horizontal="center" vertical="center" wrapText="1"/>
    </xf>
    <xf numFmtId="4" fontId="7" fillId="5" borderId="51" xfId="0" applyNumberFormat="1" applyFont="1" applyFill="1" applyBorder="1" applyAlignment="1">
      <alignment horizontal="center" vertical="center" wrapText="1"/>
    </xf>
    <xf numFmtId="4" fontId="7" fillId="5" borderId="55" xfId="0" applyNumberFormat="1" applyFont="1" applyFill="1" applyBorder="1" applyAlignment="1">
      <alignment horizontal="center" vertical="center" wrapText="1"/>
    </xf>
    <xf numFmtId="4" fontId="7" fillId="5" borderId="50" xfId="0" applyNumberFormat="1" applyFont="1" applyFill="1" applyBorder="1" applyAlignment="1">
      <alignment horizontal="center" vertical="center" wrapText="1"/>
    </xf>
    <xf numFmtId="4" fontId="7" fillId="5" borderId="52" xfId="0" applyNumberFormat="1" applyFont="1" applyFill="1" applyBorder="1" applyAlignment="1">
      <alignment horizontal="center" vertical="center" wrapText="1"/>
    </xf>
    <xf numFmtId="0" fontId="17" fillId="15" borderId="51" xfId="0" applyFont="1" applyFill="1" applyBorder="1" applyAlignment="1">
      <alignment vertical="center" wrapText="1"/>
    </xf>
    <xf numFmtId="0" fontId="17" fillId="15" borderId="58" xfId="0" applyFont="1" applyFill="1" applyBorder="1" applyAlignment="1">
      <alignment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19" borderId="55" xfId="0" applyFont="1" applyFill="1" applyBorder="1" applyAlignment="1">
      <alignment horizontal="left" vertical="center" wrapText="1"/>
    </xf>
    <xf numFmtId="0" fontId="17" fillId="19" borderId="56" xfId="0" applyFont="1" applyFill="1" applyBorder="1" applyAlignment="1">
      <alignment horizontal="left" vertical="center" wrapText="1"/>
    </xf>
    <xf numFmtId="0" fontId="17" fillId="19" borderId="54" xfId="0" applyFont="1" applyFill="1" applyBorder="1" applyAlignment="1">
      <alignment horizontal="left" vertical="center" wrapText="1"/>
    </xf>
    <xf numFmtId="0" fontId="17" fillId="19" borderId="59" xfId="0" applyFont="1" applyFill="1" applyBorder="1" applyAlignment="1">
      <alignment horizontal="left" vertical="center" wrapText="1"/>
    </xf>
    <xf numFmtId="4" fontId="17" fillId="19" borderId="52" xfId="0" applyNumberFormat="1" applyFont="1" applyFill="1" applyBorder="1" applyAlignment="1">
      <alignment horizontal="right" vertical="center" wrapText="1"/>
    </xf>
    <xf numFmtId="4" fontId="17" fillId="19" borderId="53" xfId="0" applyNumberFormat="1" applyFont="1" applyFill="1" applyBorder="1" applyAlignment="1">
      <alignment horizontal="right" vertical="center" wrapText="1"/>
    </xf>
    <xf numFmtId="0" fontId="5" fillId="13" borderId="51" xfId="0" applyFont="1" applyFill="1" applyBorder="1" applyAlignment="1">
      <alignment horizontal="center" vertical="center" wrapText="1"/>
    </xf>
    <xf numFmtId="0" fontId="5" fillId="13" borderId="60" xfId="0" applyFont="1" applyFill="1" applyBorder="1" applyAlignment="1">
      <alignment horizontal="center" vertical="center" wrapText="1"/>
    </xf>
    <xf numFmtId="0" fontId="5" fillId="13" borderId="58" xfId="0" applyFont="1" applyFill="1" applyBorder="1" applyAlignment="1">
      <alignment horizontal="center" vertical="center" wrapText="1"/>
    </xf>
    <xf numFmtId="0" fontId="6" fillId="6" borderId="50" xfId="0" applyFont="1" applyFill="1" applyBorder="1" applyAlignment="1">
      <alignment vertical="top" wrapText="1"/>
    </xf>
    <xf numFmtId="0" fontId="6" fillId="6" borderId="51" xfId="0" applyFont="1" applyFill="1" applyBorder="1" applyAlignment="1">
      <alignment vertical="top" wrapText="1"/>
    </xf>
    <xf numFmtId="0" fontId="11" fillId="0" borderId="55" xfId="0" applyFont="1" applyBorder="1" applyAlignment="1">
      <alignment horizontal="center" vertical="top" wrapText="1"/>
    </xf>
    <xf numFmtId="0" fontId="11" fillId="0" borderId="57" xfId="0" applyFont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top" wrapText="1"/>
    </xf>
    <xf numFmtId="0" fontId="11" fillId="0" borderId="54" xfId="0" applyFont="1" applyBorder="1" applyAlignment="1">
      <alignment horizontal="center" vertical="top" wrapText="1"/>
    </xf>
    <xf numFmtId="0" fontId="11" fillId="0" borderId="61" xfId="0" applyFont="1" applyBorder="1" applyAlignment="1">
      <alignment horizontal="center" vertical="top" wrapText="1"/>
    </xf>
    <xf numFmtId="0" fontId="11" fillId="0" borderId="59" xfId="0" applyFont="1" applyBorder="1" applyAlignment="1">
      <alignment horizontal="center" vertical="top" wrapText="1"/>
    </xf>
    <xf numFmtId="0" fontId="7" fillId="0" borderId="51" xfId="0" applyFont="1" applyBorder="1" applyAlignment="1">
      <alignment horizontal="center" vertical="top" wrapText="1"/>
    </xf>
    <xf numFmtId="0" fontId="7" fillId="0" borderId="60" xfId="0" applyFont="1" applyBorder="1" applyAlignment="1">
      <alignment horizontal="center" vertical="top" wrapText="1"/>
    </xf>
    <xf numFmtId="0" fontId="7" fillId="0" borderId="58" xfId="0" applyFont="1" applyBorder="1" applyAlignment="1">
      <alignment horizontal="center" vertical="top" wrapText="1"/>
    </xf>
    <xf numFmtId="0" fontId="17" fillId="6" borderId="55" xfId="0" applyFont="1" applyFill="1" applyBorder="1" applyAlignment="1">
      <alignment horizontal="center" vertical="top" wrapText="1"/>
    </xf>
    <xf numFmtId="0" fontId="17" fillId="6" borderId="57" xfId="0" applyFont="1" applyFill="1" applyBorder="1" applyAlignment="1">
      <alignment horizontal="center" vertical="top" wrapText="1"/>
    </xf>
    <xf numFmtId="0" fontId="17" fillId="6" borderId="56" xfId="0" applyFont="1" applyFill="1" applyBorder="1" applyAlignment="1">
      <alignment horizontal="center" vertical="top" wrapText="1"/>
    </xf>
    <xf numFmtId="0" fontId="17" fillId="6" borderId="54" xfId="0" applyFont="1" applyFill="1" applyBorder="1" applyAlignment="1">
      <alignment horizontal="center" vertical="top" wrapText="1"/>
    </xf>
    <xf numFmtId="0" fontId="17" fillId="6" borderId="61" xfId="0" applyFont="1" applyFill="1" applyBorder="1" applyAlignment="1">
      <alignment horizontal="center" vertical="top" wrapText="1"/>
    </xf>
    <xf numFmtId="0" fontId="17" fillId="6" borderId="59" xfId="0" applyFont="1" applyFill="1" applyBorder="1" applyAlignment="1">
      <alignment horizontal="center" vertical="top" wrapText="1"/>
    </xf>
    <xf numFmtId="0" fontId="10" fillId="0" borderId="51" xfId="0" applyFont="1" applyBorder="1" applyAlignment="1">
      <alignment horizontal="center" vertical="top" wrapText="1"/>
    </xf>
    <xf numFmtId="0" fontId="10" fillId="0" borderId="60" xfId="0" applyFont="1" applyBorder="1" applyAlignment="1">
      <alignment horizontal="center" vertical="top" wrapText="1"/>
    </xf>
    <xf numFmtId="0" fontId="10" fillId="0" borderId="58" xfId="0" applyFont="1" applyBorder="1" applyAlignment="1">
      <alignment horizontal="center" vertical="top" wrapText="1"/>
    </xf>
    <xf numFmtId="0" fontId="11" fillId="0" borderId="51" xfId="0" applyFont="1" applyBorder="1" applyAlignment="1">
      <alignment horizontal="center" vertical="top" wrapText="1"/>
    </xf>
    <xf numFmtId="0" fontId="11" fillId="0" borderId="60" xfId="0" applyFont="1" applyBorder="1" applyAlignment="1">
      <alignment horizontal="center" vertical="top" wrapText="1"/>
    </xf>
    <xf numFmtId="0" fontId="11" fillId="0" borderId="58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3"/>
  <sheetViews>
    <sheetView topLeftCell="A1017" zoomScale="140" zoomScaleNormal="140" workbookViewId="0">
      <selection activeCell="H988" sqref="H988"/>
    </sheetView>
  </sheetViews>
  <sheetFormatPr defaultRowHeight="15" x14ac:dyDescent="0.25"/>
  <cols>
    <col min="1" max="1" width="11" customWidth="1"/>
    <col min="2" max="2" width="36.28515625" customWidth="1"/>
    <col min="3" max="3" width="16.28515625" customWidth="1"/>
    <col min="4" max="4" width="15.7109375" customWidth="1"/>
    <col min="5" max="5" width="15.5703125" customWidth="1"/>
  </cols>
  <sheetData>
    <row r="1" spans="1:2" x14ac:dyDescent="0.25">
      <c r="A1" s="1" t="s">
        <v>0</v>
      </c>
    </row>
    <row r="2" spans="1:2" x14ac:dyDescent="0.25">
      <c r="A2" s="1" t="s">
        <v>1</v>
      </c>
    </row>
    <row r="3" spans="1:2" x14ac:dyDescent="0.25">
      <c r="A3" s="1" t="s">
        <v>2</v>
      </c>
    </row>
    <row r="4" spans="1:2" x14ac:dyDescent="0.25">
      <c r="A4" s="1"/>
    </row>
    <row r="5" spans="1:2" ht="15.75" x14ac:dyDescent="0.25">
      <c r="B5" s="2" t="s">
        <v>3</v>
      </c>
    </row>
    <row r="6" spans="1:2" ht="15.75" x14ac:dyDescent="0.25">
      <c r="A6" s="3" t="s">
        <v>4</v>
      </c>
    </row>
    <row r="7" spans="1:2" x14ac:dyDescent="0.25">
      <c r="A7" s="4"/>
    </row>
    <row r="8" spans="1:2" x14ac:dyDescent="0.25">
      <c r="A8" s="4"/>
    </row>
    <row r="9" spans="1:2" x14ac:dyDescent="0.25">
      <c r="A9" s="1" t="s">
        <v>5</v>
      </c>
    </row>
    <row r="10" spans="1:2" x14ac:dyDescent="0.25">
      <c r="A10" s="1"/>
    </row>
    <row r="11" spans="1:2" x14ac:dyDescent="0.25">
      <c r="A11" s="1" t="s">
        <v>6</v>
      </c>
    </row>
    <row r="12" spans="1:2" x14ac:dyDescent="0.25">
      <c r="A12" s="1" t="s">
        <v>7</v>
      </c>
    </row>
    <row r="13" spans="1:2" x14ac:dyDescent="0.25">
      <c r="A13" s="1"/>
    </row>
    <row r="14" spans="1:2" ht="15.75" x14ac:dyDescent="0.25">
      <c r="B14" s="5" t="s">
        <v>8</v>
      </c>
    </row>
    <row r="15" spans="1:2" ht="15.75" x14ac:dyDescent="0.25">
      <c r="B15" s="3"/>
    </row>
    <row r="16" spans="1:2" ht="15.75" x14ac:dyDescent="0.25">
      <c r="B16" s="3"/>
    </row>
    <row r="17" spans="2:5" ht="15.75" x14ac:dyDescent="0.25">
      <c r="B17" s="3" t="s">
        <v>9</v>
      </c>
    </row>
    <row r="18" spans="2:5" ht="15.75" thickBot="1" x14ac:dyDescent="0.3"/>
    <row r="19" spans="2:5" ht="31.5" customHeight="1" thickBot="1" x14ac:dyDescent="0.3">
      <c r="B19" s="8" t="s">
        <v>10</v>
      </c>
      <c r="C19" s="9" t="s">
        <v>11</v>
      </c>
      <c r="D19" s="9" t="s">
        <v>12</v>
      </c>
      <c r="E19" s="10" t="s">
        <v>13</v>
      </c>
    </row>
    <row r="20" spans="2:5" ht="24.95" customHeight="1" thickBot="1" x14ac:dyDescent="0.3">
      <c r="B20" s="376" t="s">
        <v>14</v>
      </c>
      <c r="C20" s="16">
        <v>10401820</v>
      </c>
      <c r="D20" s="16">
        <v>-2003000</v>
      </c>
      <c r="E20" s="16">
        <v>8398820</v>
      </c>
    </row>
    <row r="21" spans="2:5" ht="24.95" customHeight="1" thickBot="1" x14ac:dyDescent="0.3">
      <c r="B21" s="377" t="s">
        <v>15</v>
      </c>
      <c r="C21" s="17">
        <v>6528820</v>
      </c>
      <c r="D21" s="17">
        <v>-409000</v>
      </c>
      <c r="E21" s="17">
        <v>6119820</v>
      </c>
    </row>
    <row r="22" spans="2:5" ht="27.75" customHeight="1" thickBot="1" x14ac:dyDescent="0.3">
      <c r="B22" s="378" t="s">
        <v>16</v>
      </c>
      <c r="C22" s="18">
        <v>3873000</v>
      </c>
      <c r="D22" s="18">
        <v>-1594000</v>
      </c>
      <c r="E22" s="18">
        <v>2279000</v>
      </c>
    </row>
    <row r="23" spans="2:5" ht="30" customHeight="1" thickBot="1" x14ac:dyDescent="0.3">
      <c r="B23" s="377" t="s">
        <v>17</v>
      </c>
      <c r="C23" s="17">
        <v>217000</v>
      </c>
      <c r="D23" s="17">
        <v>25000</v>
      </c>
      <c r="E23" s="17">
        <v>242000</v>
      </c>
    </row>
    <row r="24" spans="2:5" ht="28.5" customHeight="1" thickBot="1" x14ac:dyDescent="0.3">
      <c r="B24" s="377" t="s">
        <v>18</v>
      </c>
      <c r="C24" s="17">
        <v>4090000</v>
      </c>
      <c r="D24" s="17">
        <v>-1569000</v>
      </c>
      <c r="E24" s="17">
        <v>2521000</v>
      </c>
    </row>
    <row r="25" spans="2:5" ht="47.25" customHeight="1" thickBot="1" x14ac:dyDescent="0.3">
      <c r="B25" s="379" t="s">
        <v>19</v>
      </c>
      <c r="C25" s="19">
        <v>-3873000</v>
      </c>
      <c r="D25" s="19">
        <v>1594000</v>
      </c>
      <c r="E25" s="19">
        <v>-2279000</v>
      </c>
    </row>
    <row r="26" spans="2:5" ht="24.95" customHeight="1" thickBot="1" x14ac:dyDescent="0.3"/>
    <row r="27" spans="2:5" ht="33.75" customHeight="1" thickBot="1" x14ac:dyDescent="0.3">
      <c r="B27" s="8" t="s">
        <v>20</v>
      </c>
      <c r="C27" s="12"/>
      <c r="D27" s="12"/>
      <c r="E27" s="13"/>
    </row>
    <row r="28" spans="2:5" ht="30.75" customHeight="1" thickBot="1" x14ac:dyDescent="0.3">
      <c r="B28" s="7" t="s">
        <v>21</v>
      </c>
      <c r="C28" s="14">
        <v>0</v>
      </c>
      <c r="D28" s="14">
        <v>0</v>
      </c>
      <c r="E28" s="14">
        <v>0</v>
      </c>
    </row>
    <row r="29" spans="2:5" ht="24.95" customHeight="1" x14ac:dyDescent="0.25">
      <c r="B29" s="932" t="s">
        <v>22</v>
      </c>
      <c r="C29" s="934">
        <v>0</v>
      </c>
      <c r="D29" s="934">
        <v>0</v>
      </c>
      <c r="E29" s="934">
        <v>0</v>
      </c>
    </row>
    <row r="30" spans="2:5" ht="24.95" customHeight="1" thickBot="1" x14ac:dyDescent="0.3">
      <c r="B30" s="933"/>
      <c r="C30" s="935"/>
      <c r="D30" s="935"/>
      <c r="E30" s="935"/>
    </row>
    <row r="31" spans="2:5" ht="24.95" customHeight="1" thickBot="1" x14ac:dyDescent="0.3">
      <c r="B31" s="6" t="s">
        <v>23</v>
      </c>
      <c r="C31" s="15">
        <v>0</v>
      </c>
      <c r="D31" s="15">
        <v>0</v>
      </c>
      <c r="E31" s="15">
        <v>0</v>
      </c>
    </row>
    <row r="32" spans="2:5" ht="24.95" customHeight="1" thickBot="1" x14ac:dyDescent="0.3"/>
    <row r="33" spans="1:5" ht="33" customHeight="1" thickBot="1" x14ac:dyDescent="0.3">
      <c r="B33" s="20" t="s">
        <v>24</v>
      </c>
      <c r="C33" s="201">
        <v>10618820</v>
      </c>
      <c r="D33" s="201">
        <v>-1978000</v>
      </c>
      <c r="E33" s="201">
        <v>8640820</v>
      </c>
    </row>
    <row r="34" spans="1:5" ht="33" customHeight="1" thickBot="1" x14ac:dyDescent="0.3">
      <c r="B34" s="21" t="s">
        <v>25</v>
      </c>
      <c r="C34" s="202">
        <v>10618820</v>
      </c>
      <c r="D34" s="202">
        <v>-1978000</v>
      </c>
      <c r="E34" s="202">
        <v>8640820</v>
      </c>
    </row>
    <row r="35" spans="1:5" ht="24.95" customHeight="1" x14ac:dyDescent="0.25"/>
    <row r="36" spans="1:5" ht="24.95" customHeight="1" x14ac:dyDescent="0.25"/>
    <row r="37" spans="1:5" ht="24.95" customHeight="1" x14ac:dyDescent="0.25">
      <c r="B37" s="22" t="s">
        <v>26</v>
      </c>
    </row>
    <row r="38" spans="1:5" ht="24.95" customHeight="1" x14ac:dyDescent="0.25">
      <c r="B38" s="4"/>
    </row>
    <row r="39" spans="1:5" ht="24.95" customHeight="1" x14ac:dyDescent="0.25">
      <c r="B39" s="3" t="s">
        <v>27</v>
      </c>
    </row>
    <row r="40" spans="1:5" ht="24.95" customHeight="1" x14ac:dyDescent="0.25">
      <c r="B40" s="3" t="s">
        <v>28</v>
      </c>
    </row>
    <row r="41" spans="1:5" ht="24.95" customHeight="1" thickBot="1" x14ac:dyDescent="0.3"/>
    <row r="42" spans="1:5" ht="24.95" customHeight="1" x14ac:dyDescent="0.25">
      <c r="A42" s="41" t="s">
        <v>29</v>
      </c>
      <c r="B42" s="42" t="s">
        <v>30</v>
      </c>
      <c r="C42" s="42" t="s">
        <v>11</v>
      </c>
      <c r="D42" s="42" t="s">
        <v>31</v>
      </c>
      <c r="E42" s="42" t="s">
        <v>32</v>
      </c>
    </row>
    <row r="43" spans="1:5" ht="24.95" customHeight="1" thickBot="1" x14ac:dyDescent="0.3">
      <c r="A43" s="43">
        <v>1</v>
      </c>
      <c r="B43" s="44">
        <v>2</v>
      </c>
      <c r="C43" s="44">
        <v>4</v>
      </c>
      <c r="D43" s="44">
        <v>5</v>
      </c>
      <c r="E43" s="44">
        <v>6</v>
      </c>
    </row>
    <row r="44" spans="1:5" ht="24.95" customHeight="1" x14ac:dyDescent="0.25">
      <c r="A44" s="936">
        <v>6</v>
      </c>
      <c r="B44" s="936" t="s">
        <v>33</v>
      </c>
      <c r="C44" s="938">
        <v>10401820</v>
      </c>
      <c r="D44" s="938">
        <v>-2003000</v>
      </c>
      <c r="E44" s="938">
        <v>8398820</v>
      </c>
    </row>
    <row r="45" spans="1:5" ht="24.95" customHeight="1" x14ac:dyDescent="0.25">
      <c r="A45" s="937"/>
      <c r="B45" s="937"/>
      <c r="C45" s="939"/>
      <c r="D45" s="939"/>
      <c r="E45" s="939"/>
    </row>
    <row r="46" spans="1:5" ht="24.95" customHeight="1" thickBot="1" x14ac:dyDescent="0.3">
      <c r="A46" s="203"/>
      <c r="B46" s="204"/>
      <c r="C46" s="125"/>
      <c r="D46" s="125"/>
      <c r="E46" s="125"/>
    </row>
    <row r="47" spans="1:5" ht="24.95" customHeight="1" x14ac:dyDescent="0.25">
      <c r="A47" s="961">
        <v>61</v>
      </c>
      <c r="B47" s="961" t="s">
        <v>34</v>
      </c>
      <c r="C47" s="940">
        <v>3855000</v>
      </c>
      <c r="D47" s="940">
        <v>-130000</v>
      </c>
      <c r="E47" s="940">
        <v>3725000</v>
      </c>
    </row>
    <row r="48" spans="1:5" ht="24.95" customHeight="1" thickBot="1" x14ac:dyDescent="0.3">
      <c r="A48" s="962"/>
      <c r="B48" s="962"/>
      <c r="C48" s="941"/>
      <c r="D48" s="941"/>
      <c r="E48" s="941"/>
    </row>
    <row r="49" spans="1:5" ht="24.95" customHeight="1" thickBot="1" x14ac:dyDescent="0.3">
      <c r="A49" s="31">
        <v>611</v>
      </c>
      <c r="B49" s="32" t="s">
        <v>35</v>
      </c>
      <c r="C49" s="33">
        <v>2150000</v>
      </c>
      <c r="D49" s="33">
        <v>20000</v>
      </c>
      <c r="E49" s="33">
        <v>2170000</v>
      </c>
    </row>
    <row r="50" spans="1:5" ht="24.95" customHeight="1" thickBot="1" x14ac:dyDescent="0.3">
      <c r="A50" s="24">
        <v>6111</v>
      </c>
      <c r="B50" s="26" t="s">
        <v>36</v>
      </c>
      <c r="C50" s="34">
        <v>2150000</v>
      </c>
      <c r="D50" s="34">
        <v>20000</v>
      </c>
      <c r="E50" s="34">
        <v>2170000</v>
      </c>
    </row>
    <row r="51" spans="1:5" ht="24.95" customHeight="1" thickBot="1" x14ac:dyDescent="0.3">
      <c r="A51" s="31">
        <v>613</v>
      </c>
      <c r="B51" s="32" t="s">
        <v>37</v>
      </c>
      <c r="C51" s="33">
        <v>1550000</v>
      </c>
      <c r="D51" s="33">
        <v>-100000</v>
      </c>
      <c r="E51" s="33">
        <v>1450000</v>
      </c>
    </row>
    <row r="52" spans="1:5" ht="24.95" customHeight="1" thickBot="1" x14ac:dyDescent="0.3">
      <c r="A52" s="24">
        <v>6131</v>
      </c>
      <c r="B52" s="26" t="s">
        <v>38</v>
      </c>
      <c r="C52" s="34">
        <v>500000</v>
      </c>
      <c r="D52" s="34">
        <v>-100000</v>
      </c>
      <c r="E52" s="34">
        <v>400000</v>
      </c>
    </row>
    <row r="53" spans="1:5" ht="24.95" customHeight="1" thickBot="1" x14ac:dyDescent="0.3">
      <c r="A53" s="24">
        <v>6134</v>
      </c>
      <c r="B53" s="26" t="s">
        <v>39</v>
      </c>
      <c r="C53" s="34">
        <v>1050000</v>
      </c>
      <c r="D53" s="35">
        <v>0</v>
      </c>
      <c r="E53" s="34">
        <v>1050000</v>
      </c>
    </row>
    <row r="54" spans="1:5" ht="24.95" customHeight="1" thickBot="1" x14ac:dyDescent="0.3">
      <c r="A54" s="31">
        <v>614</v>
      </c>
      <c r="B54" s="32" t="s">
        <v>40</v>
      </c>
      <c r="C54" s="33">
        <v>155000</v>
      </c>
      <c r="D54" s="33">
        <v>-50000</v>
      </c>
      <c r="E54" s="33">
        <v>105000</v>
      </c>
    </row>
    <row r="55" spans="1:5" ht="24.95" customHeight="1" thickBot="1" x14ac:dyDescent="0.3">
      <c r="A55" s="24">
        <v>6142</v>
      </c>
      <c r="B55" s="26" t="s">
        <v>41</v>
      </c>
      <c r="C55" s="34">
        <v>150000</v>
      </c>
      <c r="D55" s="34">
        <v>-50000</v>
      </c>
      <c r="E55" s="34">
        <v>100000</v>
      </c>
    </row>
    <row r="56" spans="1:5" ht="24.95" customHeight="1" thickBot="1" x14ac:dyDescent="0.3">
      <c r="A56" s="24">
        <v>6145</v>
      </c>
      <c r="B56" s="26" t="s">
        <v>42</v>
      </c>
      <c r="C56" s="34">
        <v>5000</v>
      </c>
      <c r="D56" s="35">
        <v>0</v>
      </c>
      <c r="E56" s="34">
        <v>5000</v>
      </c>
    </row>
    <row r="57" spans="1:5" ht="24.95" customHeight="1" thickBot="1" x14ac:dyDescent="0.3">
      <c r="A57" s="24"/>
      <c r="B57" s="26"/>
      <c r="C57" s="35"/>
      <c r="D57" s="35"/>
      <c r="E57" s="35"/>
    </row>
    <row r="58" spans="1:5" ht="37.5" customHeight="1" thickBot="1" x14ac:dyDescent="0.3">
      <c r="A58" s="30">
        <v>63</v>
      </c>
      <c r="B58" s="36" t="s">
        <v>43</v>
      </c>
      <c r="C58" s="205">
        <v>2505000</v>
      </c>
      <c r="D58" s="205">
        <v>-1025000</v>
      </c>
      <c r="E58" s="205">
        <v>1480000</v>
      </c>
    </row>
    <row r="59" spans="1:5" ht="24.95" customHeight="1" thickBot="1" x14ac:dyDescent="0.3">
      <c r="A59" s="31">
        <v>633</v>
      </c>
      <c r="B59" s="32" t="s">
        <v>44</v>
      </c>
      <c r="C59" s="33">
        <v>1615000</v>
      </c>
      <c r="D59" s="33">
        <v>-475000</v>
      </c>
      <c r="E59" s="33">
        <v>1140000</v>
      </c>
    </row>
    <row r="60" spans="1:5" ht="24.95" customHeight="1" thickBot="1" x14ac:dyDescent="0.3">
      <c r="A60" s="24">
        <v>6331</v>
      </c>
      <c r="B60" s="26" t="s">
        <v>45</v>
      </c>
      <c r="C60" s="34">
        <v>165000</v>
      </c>
      <c r="D60" s="34">
        <v>35000</v>
      </c>
      <c r="E60" s="34">
        <v>200000</v>
      </c>
    </row>
    <row r="61" spans="1:5" ht="24.95" customHeight="1" thickBot="1" x14ac:dyDescent="0.3">
      <c r="A61" s="24">
        <v>6332</v>
      </c>
      <c r="B61" s="26" t="s">
        <v>46</v>
      </c>
      <c r="C61" s="34">
        <v>1450000</v>
      </c>
      <c r="D61" s="34">
        <v>-510000</v>
      </c>
      <c r="E61" s="34">
        <v>940000</v>
      </c>
    </row>
    <row r="62" spans="1:5" ht="37.5" customHeight="1" thickBot="1" x14ac:dyDescent="0.3">
      <c r="A62" s="31">
        <v>634</v>
      </c>
      <c r="B62" s="32" t="s">
        <v>47</v>
      </c>
      <c r="C62" s="206">
        <v>590000</v>
      </c>
      <c r="D62" s="206">
        <v>-550000</v>
      </c>
      <c r="E62" s="206">
        <v>40000</v>
      </c>
    </row>
    <row r="63" spans="1:5" ht="24.95" customHeight="1" thickBot="1" x14ac:dyDescent="0.3">
      <c r="A63" s="24">
        <v>6341</v>
      </c>
      <c r="B63" s="26" t="s">
        <v>48</v>
      </c>
      <c r="C63" s="34">
        <v>40000</v>
      </c>
      <c r="D63" s="35">
        <v>0</v>
      </c>
      <c r="E63" s="34">
        <v>40000</v>
      </c>
    </row>
    <row r="64" spans="1:5" ht="24.95" customHeight="1" thickBot="1" x14ac:dyDescent="0.3">
      <c r="A64" s="24">
        <v>6342</v>
      </c>
      <c r="B64" s="26" t="s">
        <v>49</v>
      </c>
      <c r="C64" s="34">
        <v>550000</v>
      </c>
      <c r="D64" s="34">
        <v>-550000</v>
      </c>
      <c r="E64" s="35">
        <v>0</v>
      </c>
    </row>
    <row r="65" spans="1:5" ht="24.95" customHeight="1" thickBot="1" x14ac:dyDescent="0.3">
      <c r="A65" s="31">
        <v>636</v>
      </c>
      <c r="B65" s="32" t="s">
        <v>50</v>
      </c>
      <c r="C65" s="33">
        <v>10000</v>
      </c>
      <c r="D65" s="33">
        <v>0</v>
      </c>
      <c r="E65" s="33">
        <v>10000</v>
      </c>
    </row>
    <row r="66" spans="1:5" ht="24.95" customHeight="1" thickBot="1" x14ac:dyDescent="0.3">
      <c r="A66" s="24">
        <v>6361</v>
      </c>
      <c r="B66" s="26" t="s">
        <v>51</v>
      </c>
      <c r="C66" s="34">
        <v>10000</v>
      </c>
      <c r="D66" s="35">
        <v>0</v>
      </c>
      <c r="E66" s="34">
        <v>10000</v>
      </c>
    </row>
    <row r="67" spans="1:5" ht="24.95" customHeight="1" thickBot="1" x14ac:dyDescent="0.3">
      <c r="A67" s="27">
        <v>638</v>
      </c>
      <c r="B67" s="28" t="s">
        <v>52</v>
      </c>
      <c r="C67" s="207">
        <v>290000</v>
      </c>
      <c r="D67" s="207">
        <v>0</v>
      </c>
      <c r="E67" s="207">
        <v>290000</v>
      </c>
    </row>
    <row r="68" spans="1:5" ht="24.95" customHeight="1" thickBot="1" x14ac:dyDescent="0.3">
      <c r="A68" s="24">
        <v>6382</v>
      </c>
      <c r="B68" s="26" t="s">
        <v>53</v>
      </c>
      <c r="C68" s="208">
        <v>290000</v>
      </c>
      <c r="D68" s="209">
        <v>0</v>
      </c>
      <c r="E68" s="208">
        <v>290000</v>
      </c>
    </row>
    <row r="69" spans="1:5" ht="24.95" customHeight="1" thickBot="1" x14ac:dyDescent="0.3">
      <c r="A69" s="23"/>
      <c r="B69" s="25"/>
      <c r="C69" s="47"/>
      <c r="D69" s="40"/>
      <c r="E69" s="47"/>
    </row>
    <row r="70" spans="1:5" ht="24.95" customHeight="1" thickBot="1" x14ac:dyDescent="0.3">
      <c r="A70" s="45">
        <v>64</v>
      </c>
      <c r="B70" s="45" t="s">
        <v>54</v>
      </c>
      <c r="C70" s="46">
        <v>597320</v>
      </c>
      <c r="D70" s="46">
        <v>-138000</v>
      </c>
      <c r="E70" s="46">
        <v>459320</v>
      </c>
    </row>
    <row r="71" spans="1:5" ht="24.95" customHeight="1" thickBot="1" x14ac:dyDescent="0.3">
      <c r="A71" s="210">
        <v>641</v>
      </c>
      <c r="B71" s="211" t="s">
        <v>55</v>
      </c>
      <c r="C71" s="212">
        <v>220</v>
      </c>
      <c r="D71" s="212">
        <v>0</v>
      </c>
      <c r="E71" s="212">
        <v>220</v>
      </c>
    </row>
    <row r="72" spans="1:5" ht="24.95" customHeight="1" thickBot="1" x14ac:dyDescent="0.3">
      <c r="A72" s="24">
        <v>6413</v>
      </c>
      <c r="B72" s="26" t="s">
        <v>56</v>
      </c>
      <c r="C72" s="35">
        <v>220</v>
      </c>
      <c r="D72" s="35">
        <v>0</v>
      </c>
      <c r="E72" s="35">
        <v>220</v>
      </c>
    </row>
    <row r="73" spans="1:5" ht="24.95" customHeight="1" thickBot="1" x14ac:dyDescent="0.3">
      <c r="A73" s="31">
        <v>642</v>
      </c>
      <c r="B73" s="32" t="s">
        <v>57</v>
      </c>
      <c r="C73" s="33">
        <v>597100</v>
      </c>
      <c r="D73" s="33">
        <v>-138000</v>
      </c>
      <c r="E73" s="33">
        <v>459100</v>
      </c>
    </row>
    <row r="74" spans="1:5" ht="24.95" customHeight="1" thickBot="1" x14ac:dyDescent="0.3">
      <c r="A74" s="24">
        <v>6421</v>
      </c>
      <c r="B74" s="26" t="s">
        <v>58</v>
      </c>
      <c r="C74" s="34">
        <v>152000</v>
      </c>
      <c r="D74" s="35">
        <v>0</v>
      </c>
      <c r="E74" s="34">
        <v>152000</v>
      </c>
    </row>
    <row r="75" spans="1:5" ht="24.95" customHeight="1" thickBot="1" x14ac:dyDescent="0.3">
      <c r="A75" s="24">
        <v>6422</v>
      </c>
      <c r="B75" s="26" t="s">
        <v>59</v>
      </c>
      <c r="C75" s="34">
        <v>190000</v>
      </c>
      <c r="D75" s="34">
        <v>-50000</v>
      </c>
      <c r="E75" s="34">
        <v>140000</v>
      </c>
    </row>
    <row r="76" spans="1:5" ht="24.95" customHeight="1" thickBot="1" x14ac:dyDescent="0.3">
      <c r="A76" s="24">
        <v>6423</v>
      </c>
      <c r="B76" s="26" t="s">
        <v>60</v>
      </c>
      <c r="C76" s="34">
        <v>245100</v>
      </c>
      <c r="D76" s="34">
        <v>-88000</v>
      </c>
      <c r="E76" s="34">
        <v>157100</v>
      </c>
    </row>
    <row r="77" spans="1:5" ht="24.95" customHeight="1" thickBot="1" x14ac:dyDescent="0.3">
      <c r="A77" s="24">
        <v>6429</v>
      </c>
      <c r="B77" s="26" t="s">
        <v>60</v>
      </c>
      <c r="C77" s="34">
        <v>10000</v>
      </c>
      <c r="D77" s="35">
        <v>0</v>
      </c>
      <c r="E77" s="34">
        <v>10000</v>
      </c>
    </row>
    <row r="78" spans="1:5" ht="24.95" customHeight="1" thickBot="1" x14ac:dyDescent="0.3">
      <c r="A78" s="24"/>
      <c r="B78" s="26"/>
      <c r="C78" s="35"/>
      <c r="D78" s="35"/>
      <c r="E78" s="35"/>
    </row>
    <row r="79" spans="1:5" ht="38.25" customHeight="1" thickBot="1" x14ac:dyDescent="0.3">
      <c r="A79" s="294">
        <v>65</v>
      </c>
      <c r="B79" s="213" t="s">
        <v>61</v>
      </c>
      <c r="C79" s="214">
        <v>3438500</v>
      </c>
      <c r="D79" s="214">
        <v>-710000</v>
      </c>
      <c r="E79" s="214">
        <v>2728500</v>
      </c>
    </row>
    <row r="80" spans="1:5" ht="31.5" customHeight="1" thickBot="1" x14ac:dyDescent="0.3">
      <c r="A80" s="210">
        <v>651</v>
      </c>
      <c r="B80" s="211" t="s">
        <v>62</v>
      </c>
      <c r="C80" s="215">
        <v>984000</v>
      </c>
      <c r="D80" s="215">
        <v>-80000</v>
      </c>
      <c r="E80" s="215">
        <v>904000</v>
      </c>
    </row>
    <row r="81" spans="1:5" ht="24.95" customHeight="1" thickBot="1" x14ac:dyDescent="0.3">
      <c r="A81" s="24">
        <v>6512</v>
      </c>
      <c r="B81" s="26" t="s">
        <v>63</v>
      </c>
      <c r="C81" s="34">
        <v>822000</v>
      </c>
      <c r="D81" s="35">
        <v>0</v>
      </c>
      <c r="E81" s="34">
        <v>822000</v>
      </c>
    </row>
    <row r="82" spans="1:5" ht="24.95" customHeight="1" thickBot="1" x14ac:dyDescent="0.3">
      <c r="A82" s="24">
        <v>6514</v>
      </c>
      <c r="B82" s="26" t="s">
        <v>64</v>
      </c>
      <c r="C82" s="34">
        <v>162000</v>
      </c>
      <c r="D82" s="34">
        <v>-80000</v>
      </c>
      <c r="E82" s="34">
        <v>82000</v>
      </c>
    </row>
    <row r="83" spans="1:5" ht="25.5" customHeight="1" thickBot="1" x14ac:dyDescent="0.3">
      <c r="A83" s="31">
        <v>652</v>
      </c>
      <c r="B83" s="32" t="s">
        <v>65</v>
      </c>
      <c r="C83" s="33">
        <v>754500</v>
      </c>
      <c r="D83" s="33">
        <v>-130000</v>
      </c>
      <c r="E83" s="33">
        <v>624500</v>
      </c>
    </row>
    <row r="84" spans="1:5" ht="24.95" customHeight="1" thickBot="1" x14ac:dyDescent="0.3">
      <c r="A84" s="24">
        <v>6522</v>
      </c>
      <c r="B84" s="26" t="s">
        <v>66</v>
      </c>
      <c r="C84" s="34">
        <v>20000</v>
      </c>
      <c r="D84" s="35">
        <v>0</v>
      </c>
      <c r="E84" s="34">
        <v>20000</v>
      </c>
    </row>
    <row r="85" spans="1:5" ht="24.95" customHeight="1" thickBot="1" x14ac:dyDescent="0.3">
      <c r="A85" s="24">
        <v>6526</v>
      </c>
      <c r="B85" s="26" t="s">
        <v>67</v>
      </c>
      <c r="C85" s="34">
        <v>734500</v>
      </c>
      <c r="D85" s="34">
        <v>-130000</v>
      </c>
      <c r="E85" s="34">
        <v>604500</v>
      </c>
    </row>
    <row r="86" spans="1:5" ht="24.95" customHeight="1" thickBot="1" x14ac:dyDescent="0.3">
      <c r="A86" s="31">
        <v>653</v>
      </c>
      <c r="B86" s="32" t="s">
        <v>68</v>
      </c>
      <c r="C86" s="33">
        <v>1700000</v>
      </c>
      <c r="D86" s="33">
        <v>-500000</v>
      </c>
      <c r="E86" s="33">
        <v>1200000</v>
      </c>
    </row>
    <row r="87" spans="1:5" ht="24.95" customHeight="1" thickBot="1" x14ac:dyDescent="0.3">
      <c r="A87" s="24">
        <v>6531</v>
      </c>
      <c r="B87" s="26" t="s">
        <v>69</v>
      </c>
      <c r="C87" s="34">
        <v>1000000</v>
      </c>
      <c r="D87" s="34">
        <v>-400000</v>
      </c>
      <c r="E87" s="34">
        <v>600000</v>
      </c>
    </row>
    <row r="88" spans="1:5" ht="24.95" customHeight="1" thickBot="1" x14ac:dyDescent="0.3">
      <c r="A88" s="24">
        <v>6532</v>
      </c>
      <c r="B88" s="26" t="s">
        <v>70</v>
      </c>
      <c r="C88" s="34">
        <v>700000</v>
      </c>
      <c r="D88" s="34">
        <v>-100000</v>
      </c>
      <c r="E88" s="34">
        <v>600000</v>
      </c>
    </row>
    <row r="89" spans="1:5" ht="24.95" customHeight="1" thickBot="1" x14ac:dyDescent="0.3">
      <c r="A89" s="24"/>
      <c r="B89" s="26"/>
      <c r="C89" s="35"/>
      <c r="D89" s="35"/>
      <c r="E89" s="35"/>
    </row>
    <row r="90" spans="1:5" ht="24.95" customHeight="1" thickBot="1" x14ac:dyDescent="0.3">
      <c r="A90" s="45">
        <v>66</v>
      </c>
      <c r="B90" s="45" t="s">
        <v>71</v>
      </c>
      <c r="C90" s="46">
        <v>1000</v>
      </c>
      <c r="D90" s="46">
        <v>0</v>
      </c>
      <c r="E90" s="46">
        <v>1000</v>
      </c>
    </row>
    <row r="91" spans="1:5" ht="24.95" customHeight="1" thickBot="1" x14ac:dyDescent="0.3">
      <c r="A91" s="210">
        <v>663</v>
      </c>
      <c r="B91" s="211" t="s">
        <v>72</v>
      </c>
      <c r="C91" s="215">
        <v>1000</v>
      </c>
      <c r="D91" s="215">
        <v>0</v>
      </c>
      <c r="E91" s="215">
        <v>1000</v>
      </c>
    </row>
    <row r="92" spans="1:5" ht="24.95" customHeight="1" thickBot="1" x14ac:dyDescent="0.3">
      <c r="A92" s="24">
        <v>6631</v>
      </c>
      <c r="B92" s="26" t="s">
        <v>73</v>
      </c>
      <c r="C92" s="34">
        <v>1000</v>
      </c>
      <c r="D92" s="35">
        <v>0</v>
      </c>
      <c r="E92" s="34">
        <v>1000</v>
      </c>
    </row>
    <row r="93" spans="1:5" ht="24.95" customHeight="1" thickBot="1" x14ac:dyDescent="0.3">
      <c r="A93" s="24"/>
      <c r="B93" s="26"/>
      <c r="C93" s="26"/>
      <c r="D93" s="35"/>
      <c r="E93" s="35"/>
    </row>
    <row r="94" spans="1:5" ht="25.5" customHeight="1" thickBot="1" x14ac:dyDescent="0.3">
      <c r="A94" s="30">
        <v>68</v>
      </c>
      <c r="B94" s="36" t="s">
        <v>74</v>
      </c>
      <c r="C94" s="37">
        <v>5000</v>
      </c>
      <c r="D94" s="37">
        <v>0</v>
      </c>
      <c r="E94" s="37">
        <v>5000</v>
      </c>
    </row>
    <row r="95" spans="1:5" ht="24.95" customHeight="1" thickBot="1" x14ac:dyDescent="0.3">
      <c r="A95" s="31">
        <v>681</v>
      </c>
      <c r="B95" s="32" t="s">
        <v>75</v>
      </c>
      <c r="C95" s="33">
        <v>5000</v>
      </c>
      <c r="D95" s="33">
        <v>0</v>
      </c>
      <c r="E95" s="33">
        <v>5000</v>
      </c>
    </row>
    <row r="96" spans="1:5" ht="24.95" customHeight="1" thickBot="1" x14ac:dyDescent="0.3">
      <c r="A96" s="24">
        <v>6819</v>
      </c>
      <c r="B96" s="26" t="s">
        <v>76</v>
      </c>
      <c r="C96" s="34">
        <v>5000</v>
      </c>
      <c r="D96" s="35">
        <v>0</v>
      </c>
      <c r="E96" s="34">
        <v>5000</v>
      </c>
    </row>
    <row r="97" spans="1:5" ht="24.95" customHeight="1" thickBot="1" x14ac:dyDescent="0.3">
      <c r="A97" s="24"/>
      <c r="B97" s="24"/>
      <c r="C97" s="48"/>
      <c r="D97" s="48"/>
      <c r="E97" s="48"/>
    </row>
    <row r="98" spans="1:5" ht="24.95" customHeight="1" x14ac:dyDescent="0.25">
      <c r="A98" s="216">
        <v>7</v>
      </c>
      <c r="B98" s="216" t="s">
        <v>77</v>
      </c>
      <c r="C98" s="217">
        <v>217000</v>
      </c>
      <c r="D98" s="217">
        <v>25000</v>
      </c>
      <c r="E98" s="217">
        <v>242000</v>
      </c>
    </row>
    <row r="99" spans="1:5" ht="24.95" customHeight="1" thickBot="1" x14ac:dyDescent="0.3">
      <c r="A99" s="27"/>
      <c r="B99" s="28"/>
      <c r="C99" s="29"/>
      <c r="D99" s="29"/>
      <c r="E99" s="29"/>
    </row>
    <row r="100" spans="1:5" ht="38.25" customHeight="1" thickBot="1" x14ac:dyDescent="0.3">
      <c r="A100" s="30">
        <v>71</v>
      </c>
      <c r="B100" s="36" t="s">
        <v>78</v>
      </c>
      <c r="C100" s="205">
        <v>210000</v>
      </c>
      <c r="D100" s="205">
        <v>25000</v>
      </c>
      <c r="E100" s="205">
        <v>235000</v>
      </c>
    </row>
    <row r="101" spans="1:5" ht="26.25" customHeight="1" thickBot="1" x14ac:dyDescent="0.3">
      <c r="A101" s="31">
        <v>711</v>
      </c>
      <c r="B101" s="32" t="s">
        <v>79</v>
      </c>
      <c r="C101" s="33">
        <v>210000</v>
      </c>
      <c r="D101" s="33">
        <v>25000</v>
      </c>
      <c r="E101" s="33">
        <v>235000</v>
      </c>
    </row>
    <row r="102" spans="1:5" ht="24.95" customHeight="1" thickBot="1" x14ac:dyDescent="0.3">
      <c r="A102" s="24">
        <v>7111</v>
      </c>
      <c r="B102" s="26" t="s">
        <v>80</v>
      </c>
      <c r="C102" s="34">
        <v>210000</v>
      </c>
      <c r="D102" s="34">
        <v>25000</v>
      </c>
      <c r="E102" s="34">
        <v>235000</v>
      </c>
    </row>
    <row r="103" spans="1:5" ht="24.95" customHeight="1" thickBot="1" x14ac:dyDescent="0.3">
      <c r="A103" s="24"/>
      <c r="B103" s="26"/>
      <c r="C103" s="35"/>
      <c r="D103" s="35"/>
      <c r="E103" s="35"/>
    </row>
    <row r="104" spans="1:5" ht="38.25" customHeight="1" thickBot="1" x14ac:dyDescent="0.3">
      <c r="A104" s="30">
        <v>72</v>
      </c>
      <c r="B104" s="36" t="s">
        <v>81</v>
      </c>
      <c r="C104" s="205">
        <v>7000</v>
      </c>
      <c r="D104" s="205">
        <v>0</v>
      </c>
      <c r="E104" s="205">
        <v>7000</v>
      </c>
    </row>
    <row r="105" spans="1:5" ht="27.75" customHeight="1" thickBot="1" x14ac:dyDescent="0.3">
      <c r="A105" s="31">
        <v>721</v>
      </c>
      <c r="B105" s="32" t="s">
        <v>82</v>
      </c>
      <c r="C105" s="33">
        <v>7000</v>
      </c>
      <c r="D105" s="33">
        <v>0</v>
      </c>
      <c r="E105" s="33">
        <v>7000</v>
      </c>
    </row>
    <row r="106" spans="1:5" ht="26.25" customHeight="1" thickBot="1" x14ac:dyDescent="0.3">
      <c r="A106" s="23">
        <v>7211</v>
      </c>
      <c r="B106" s="25" t="s">
        <v>83</v>
      </c>
      <c r="C106" s="47">
        <v>7000</v>
      </c>
      <c r="D106" s="40">
        <v>0</v>
      </c>
      <c r="E106" s="47">
        <v>7000</v>
      </c>
    </row>
    <row r="107" spans="1:5" ht="24.95" customHeight="1" thickBot="1" x14ac:dyDescent="0.3">
      <c r="A107" s="366"/>
      <c r="B107" s="218" t="s">
        <v>84</v>
      </c>
      <c r="C107" s="219">
        <v>10618820</v>
      </c>
      <c r="D107" s="219">
        <v>-1978000</v>
      </c>
      <c r="E107" s="219">
        <v>8640820</v>
      </c>
    </row>
    <row r="108" spans="1:5" ht="24.95" customHeight="1" x14ac:dyDescent="0.25"/>
    <row r="109" spans="1:5" ht="24.95" customHeight="1" x14ac:dyDescent="0.25">
      <c r="B109" s="3" t="s">
        <v>27</v>
      </c>
    </row>
    <row r="110" spans="1:5" ht="24.95" customHeight="1" x14ac:dyDescent="0.25">
      <c r="B110" s="3" t="s">
        <v>85</v>
      </c>
    </row>
    <row r="111" spans="1:5" ht="24.95" customHeight="1" thickBot="1" x14ac:dyDescent="0.3"/>
    <row r="112" spans="1:5" ht="24.95" customHeight="1" x14ac:dyDescent="0.25">
      <c r="A112" s="41" t="s">
        <v>29</v>
      </c>
      <c r="B112" s="42" t="s">
        <v>30</v>
      </c>
      <c r="C112" s="42" t="s">
        <v>11</v>
      </c>
      <c r="D112" s="42" t="s">
        <v>86</v>
      </c>
      <c r="E112" s="42" t="s">
        <v>87</v>
      </c>
    </row>
    <row r="113" spans="1:5" ht="24.95" customHeight="1" thickBot="1" x14ac:dyDescent="0.3">
      <c r="A113" s="43">
        <v>1</v>
      </c>
      <c r="B113" s="44">
        <v>2</v>
      </c>
      <c r="C113" s="44">
        <v>4</v>
      </c>
      <c r="D113" s="44">
        <v>5</v>
      </c>
      <c r="E113" s="44">
        <v>6</v>
      </c>
    </row>
    <row r="114" spans="1:5" ht="24.95" customHeight="1" thickBot="1" x14ac:dyDescent="0.3">
      <c r="A114" s="220">
        <v>3</v>
      </c>
      <c r="B114" s="221" t="s">
        <v>88</v>
      </c>
      <c r="C114" s="222">
        <v>6528820</v>
      </c>
      <c r="D114" s="222">
        <v>-409000</v>
      </c>
      <c r="E114" s="222">
        <v>6119820</v>
      </c>
    </row>
    <row r="115" spans="1:5" ht="24.95" customHeight="1" thickBot="1" x14ac:dyDescent="0.3">
      <c r="A115" s="27"/>
      <c r="B115" s="28"/>
      <c r="C115" s="29"/>
      <c r="D115" s="29"/>
      <c r="E115" s="29"/>
    </row>
    <row r="116" spans="1:5" ht="24.95" customHeight="1" thickBot="1" x14ac:dyDescent="0.3">
      <c r="A116" s="49">
        <v>31</v>
      </c>
      <c r="B116" s="50" t="s">
        <v>89</v>
      </c>
      <c r="C116" s="51">
        <v>2324000</v>
      </c>
      <c r="D116" s="51">
        <v>0</v>
      </c>
      <c r="E116" s="51">
        <v>2324000</v>
      </c>
    </row>
    <row r="117" spans="1:5" ht="24.95" customHeight="1" thickBot="1" x14ac:dyDescent="0.3">
      <c r="A117" s="27"/>
      <c r="B117" s="28"/>
      <c r="C117" s="29"/>
      <c r="D117" s="29"/>
      <c r="E117" s="29"/>
    </row>
    <row r="118" spans="1:5" ht="24.95" customHeight="1" thickBot="1" x14ac:dyDescent="0.3">
      <c r="A118" s="31">
        <v>311</v>
      </c>
      <c r="B118" s="32" t="s">
        <v>90</v>
      </c>
      <c r="C118" s="33">
        <v>1940000</v>
      </c>
      <c r="D118" s="33">
        <v>0</v>
      </c>
      <c r="E118" s="33">
        <v>1940000</v>
      </c>
    </row>
    <row r="119" spans="1:5" ht="24.95" customHeight="1" thickBot="1" x14ac:dyDescent="0.3">
      <c r="A119" s="24">
        <v>3111</v>
      </c>
      <c r="B119" s="26" t="s">
        <v>91</v>
      </c>
      <c r="C119" s="34">
        <v>893000</v>
      </c>
      <c r="D119" s="35">
        <v>0</v>
      </c>
      <c r="E119" s="34">
        <v>893000</v>
      </c>
    </row>
    <row r="120" spans="1:5" ht="24.95" customHeight="1" thickBot="1" x14ac:dyDescent="0.3">
      <c r="A120" s="24">
        <v>3111</v>
      </c>
      <c r="B120" s="26" t="s">
        <v>92</v>
      </c>
      <c r="C120" s="34">
        <v>1047000</v>
      </c>
      <c r="D120" s="35">
        <v>0</v>
      </c>
      <c r="E120" s="34">
        <v>1047000</v>
      </c>
    </row>
    <row r="121" spans="1:5" ht="28.5" customHeight="1" thickBot="1" x14ac:dyDescent="0.3">
      <c r="A121" s="31">
        <v>312</v>
      </c>
      <c r="B121" s="32" t="s">
        <v>93</v>
      </c>
      <c r="C121" s="33">
        <v>76000</v>
      </c>
      <c r="D121" s="33">
        <v>0</v>
      </c>
      <c r="E121" s="33">
        <v>76000</v>
      </c>
    </row>
    <row r="122" spans="1:5" ht="24.95" customHeight="1" thickBot="1" x14ac:dyDescent="0.3">
      <c r="A122" s="24">
        <v>3121</v>
      </c>
      <c r="B122" s="26" t="s">
        <v>94</v>
      </c>
      <c r="C122" s="34">
        <v>23000</v>
      </c>
      <c r="D122" s="35">
        <v>0</v>
      </c>
      <c r="E122" s="34">
        <v>23000</v>
      </c>
    </row>
    <row r="123" spans="1:5" ht="24.95" customHeight="1" thickBot="1" x14ac:dyDescent="0.3">
      <c r="A123" s="24">
        <v>3121</v>
      </c>
      <c r="B123" s="26" t="s">
        <v>95</v>
      </c>
      <c r="C123" s="34">
        <v>15000</v>
      </c>
      <c r="D123" s="35">
        <v>0</v>
      </c>
      <c r="E123" s="34">
        <v>15000</v>
      </c>
    </row>
    <row r="124" spans="1:5" ht="24.95" customHeight="1" thickBot="1" x14ac:dyDescent="0.3">
      <c r="A124" s="24">
        <v>3121</v>
      </c>
      <c r="B124" s="26" t="s">
        <v>96</v>
      </c>
      <c r="C124" s="34">
        <v>38000</v>
      </c>
      <c r="D124" s="35">
        <v>0</v>
      </c>
      <c r="E124" s="34">
        <v>38000</v>
      </c>
    </row>
    <row r="125" spans="1:5" ht="24.95" customHeight="1" thickBot="1" x14ac:dyDescent="0.3">
      <c r="A125" s="31">
        <v>313</v>
      </c>
      <c r="B125" s="32" t="s">
        <v>97</v>
      </c>
      <c r="C125" s="33">
        <v>308000</v>
      </c>
      <c r="D125" s="33">
        <v>0</v>
      </c>
      <c r="E125" s="33">
        <v>308000</v>
      </c>
    </row>
    <row r="126" spans="1:5" ht="24.95" customHeight="1" thickBot="1" x14ac:dyDescent="0.3">
      <c r="A126" s="24">
        <v>3132</v>
      </c>
      <c r="B126" s="26" t="s">
        <v>98</v>
      </c>
      <c r="C126" s="34">
        <v>152000</v>
      </c>
      <c r="D126" s="35">
        <v>0</v>
      </c>
      <c r="E126" s="34">
        <v>152000</v>
      </c>
    </row>
    <row r="127" spans="1:5" ht="24.95" customHeight="1" thickBot="1" x14ac:dyDescent="0.3">
      <c r="A127" s="24">
        <v>3132</v>
      </c>
      <c r="B127" s="26" t="s">
        <v>99</v>
      </c>
      <c r="C127" s="34">
        <v>156000</v>
      </c>
      <c r="D127" s="35">
        <v>0</v>
      </c>
      <c r="E127" s="34">
        <v>156000</v>
      </c>
    </row>
    <row r="128" spans="1:5" ht="24.95" customHeight="1" thickBot="1" x14ac:dyDescent="0.3">
      <c r="A128" s="24"/>
      <c r="B128" s="26"/>
      <c r="C128" s="35"/>
      <c r="D128" s="35"/>
      <c r="E128" s="35"/>
    </row>
    <row r="129" spans="1:5" ht="24.95" customHeight="1" thickBot="1" x14ac:dyDescent="0.3">
      <c r="A129" s="49">
        <v>32</v>
      </c>
      <c r="B129" s="50" t="s">
        <v>100</v>
      </c>
      <c r="C129" s="51">
        <v>2922820</v>
      </c>
      <c r="D129" s="51">
        <v>-118000</v>
      </c>
      <c r="E129" s="51">
        <v>2804820</v>
      </c>
    </row>
    <row r="130" spans="1:5" ht="24.95" customHeight="1" thickBot="1" x14ac:dyDescent="0.3">
      <c r="A130" s="27"/>
      <c r="B130" s="28"/>
      <c r="C130" s="29"/>
      <c r="D130" s="29"/>
      <c r="E130" s="29"/>
    </row>
    <row r="131" spans="1:5" ht="24.95" customHeight="1" thickBot="1" x14ac:dyDescent="0.3">
      <c r="A131" s="31">
        <v>321</v>
      </c>
      <c r="B131" s="32" t="s">
        <v>101</v>
      </c>
      <c r="C131" s="33">
        <v>89370</v>
      </c>
      <c r="D131" s="33">
        <v>3000</v>
      </c>
      <c r="E131" s="33">
        <v>92370</v>
      </c>
    </row>
    <row r="132" spans="1:5" ht="24.95" customHeight="1" thickBot="1" x14ac:dyDescent="0.3">
      <c r="A132" s="24">
        <v>3211</v>
      </c>
      <c r="B132" s="26" t="s">
        <v>102</v>
      </c>
      <c r="C132" s="34">
        <v>34370</v>
      </c>
      <c r="D132" s="34">
        <v>3000</v>
      </c>
      <c r="E132" s="34">
        <v>37370</v>
      </c>
    </row>
    <row r="133" spans="1:5" ht="24.95" customHeight="1" thickBot="1" x14ac:dyDescent="0.3">
      <c r="A133" s="24">
        <v>3212</v>
      </c>
      <c r="B133" s="26" t="s">
        <v>103</v>
      </c>
      <c r="C133" s="34">
        <v>24000</v>
      </c>
      <c r="D133" s="35">
        <v>0</v>
      </c>
      <c r="E133" s="34">
        <v>24000</v>
      </c>
    </row>
    <row r="134" spans="1:5" ht="24.95" customHeight="1" thickBot="1" x14ac:dyDescent="0.3">
      <c r="A134" s="24">
        <v>3213</v>
      </c>
      <c r="B134" s="26" t="s">
        <v>104</v>
      </c>
      <c r="C134" s="34">
        <v>21000</v>
      </c>
      <c r="D134" s="35">
        <v>0</v>
      </c>
      <c r="E134" s="34">
        <v>21000</v>
      </c>
    </row>
    <row r="135" spans="1:5" ht="24.95" customHeight="1" thickBot="1" x14ac:dyDescent="0.3">
      <c r="A135" s="24">
        <v>3214</v>
      </c>
      <c r="B135" s="26" t="s">
        <v>105</v>
      </c>
      <c r="C135" s="34">
        <v>10000</v>
      </c>
      <c r="D135" s="35">
        <v>0</v>
      </c>
      <c r="E135" s="34">
        <v>10000</v>
      </c>
    </row>
    <row r="136" spans="1:5" ht="24.95" customHeight="1" thickBot="1" x14ac:dyDescent="0.3">
      <c r="A136" s="24"/>
      <c r="B136" s="26"/>
      <c r="C136" s="35"/>
      <c r="D136" s="35"/>
      <c r="E136" s="35"/>
    </row>
    <row r="137" spans="1:5" ht="24.95" customHeight="1" thickBot="1" x14ac:dyDescent="0.3">
      <c r="A137" s="31">
        <v>322</v>
      </c>
      <c r="B137" s="32" t="s">
        <v>106</v>
      </c>
      <c r="C137" s="33">
        <v>654300</v>
      </c>
      <c r="D137" s="33">
        <v>4000</v>
      </c>
      <c r="E137" s="33">
        <v>658300</v>
      </c>
    </row>
    <row r="138" spans="1:5" ht="24.95" customHeight="1" thickBot="1" x14ac:dyDescent="0.3">
      <c r="A138" s="24">
        <v>3221</v>
      </c>
      <c r="B138" s="26" t="s">
        <v>107</v>
      </c>
      <c r="C138" s="34">
        <v>115500</v>
      </c>
      <c r="D138" s="34">
        <v>14000</v>
      </c>
      <c r="E138" s="34">
        <v>129500</v>
      </c>
    </row>
    <row r="139" spans="1:5" ht="24.95" customHeight="1" thickBot="1" x14ac:dyDescent="0.3">
      <c r="A139" s="24">
        <v>3222</v>
      </c>
      <c r="B139" s="26" t="s">
        <v>108</v>
      </c>
      <c r="C139" s="34">
        <v>150000</v>
      </c>
      <c r="D139" s="35">
        <v>0</v>
      </c>
      <c r="E139" s="34">
        <v>150000</v>
      </c>
    </row>
    <row r="140" spans="1:5" ht="24.95" customHeight="1" thickBot="1" x14ac:dyDescent="0.3">
      <c r="A140" s="24">
        <v>3223</v>
      </c>
      <c r="B140" s="26" t="s">
        <v>109</v>
      </c>
      <c r="C140" s="34">
        <v>266000</v>
      </c>
      <c r="D140" s="35">
        <v>0</v>
      </c>
      <c r="E140" s="34">
        <v>266000</v>
      </c>
    </row>
    <row r="141" spans="1:5" ht="24.95" customHeight="1" thickBot="1" x14ac:dyDescent="0.3">
      <c r="A141" s="24">
        <v>3224</v>
      </c>
      <c r="B141" s="26" t="s">
        <v>110</v>
      </c>
      <c r="C141" s="34">
        <v>111500</v>
      </c>
      <c r="D141" s="34">
        <v>-10000</v>
      </c>
      <c r="E141" s="34">
        <v>101500</v>
      </c>
    </row>
    <row r="142" spans="1:5" ht="24.95" customHeight="1" thickBot="1" x14ac:dyDescent="0.3">
      <c r="A142" s="24">
        <v>3225</v>
      </c>
      <c r="B142" s="26" t="s">
        <v>111</v>
      </c>
      <c r="C142" s="34">
        <v>8300</v>
      </c>
      <c r="D142" s="35">
        <v>0</v>
      </c>
      <c r="E142" s="34">
        <v>8300</v>
      </c>
    </row>
    <row r="143" spans="1:5" ht="24.95" customHeight="1" thickBot="1" x14ac:dyDescent="0.3">
      <c r="A143" s="24">
        <v>3227</v>
      </c>
      <c r="B143" s="26" t="s">
        <v>112</v>
      </c>
      <c r="C143" s="34">
        <v>3000</v>
      </c>
      <c r="D143" s="35">
        <v>0</v>
      </c>
      <c r="E143" s="34">
        <v>3000</v>
      </c>
    </row>
    <row r="144" spans="1:5" ht="24.95" customHeight="1" thickBot="1" x14ac:dyDescent="0.3">
      <c r="A144" s="24"/>
      <c r="B144" s="26"/>
      <c r="C144" s="35"/>
      <c r="D144" s="35"/>
      <c r="E144" s="35"/>
    </row>
    <row r="145" spans="1:5" ht="24.95" customHeight="1" thickBot="1" x14ac:dyDescent="0.3">
      <c r="A145" s="31">
        <v>323</v>
      </c>
      <c r="B145" s="32" t="s">
        <v>113</v>
      </c>
      <c r="C145" s="33">
        <v>1782100</v>
      </c>
      <c r="D145" s="33">
        <v>-29000</v>
      </c>
      <c r="E145" s="33">
        <v>1753100</v>
      </c>
    </row>
    <row r="146" spans="1:5" ht="24.95" customHeight="1" thickBot="1" x14ac:dyDescent="0.3">
      <c r="A146" s="24">
        <v>3231</v>
      </c>
      <c r="B146" s="26" t="s">
        <v>114</v>
      </c>
      <c r="C146" s="34">
        <v>80350</v>
      </c>
      <c r="D146" s="35">
        <v>0</v>
      </c>
      <c r="E146" s="34">
        <v>80350</v>
      </c>
    </row>
    <row r="147" spans="1:5" ht="24.95" customHeight="1" thickBot="1" x14ac:dyDescent="0.3">
      <c r="A147" s="24">
        <v>3232</v>
      </c>
      <c r="B147" s="26" t="s">
        <v>115</v>
      </c>
      <c r="C147" s="34">
        <v>474000</v>
      </c>
      <c r="D147" s="34">
        <v>-20000</v>
      </c>
      <c r="E147" s="34">
        <v>454000</v>
      </c>
    </row>
    <row r="148" spans="1:5" ht="24.95" customHeight="1" thickBot="1" x14ac:dyDescent="0.3">
      <c r="A148" s="24">
        <v>3233</v>
      </c>
      <c r="B148" s="26" t="s">
        <v>116</v>
      </c>
      <c r="C148" s="34">
        <v>6000</v>
      </c>
      <c r="D148" s="35">
        <v>0</v>
      </c>
      <c r="E148" s="34">
        <v>6000</v>
      </c>
    </row>
    <row r="149" spans="1:5" ht="24.95" customHeight="1" thickBot="1" x14ac:dyDescent="0.3">
      <c r="A149" s="24">
        <v>3234</v>
      </c>
      <c r="B149" s="26" t="s">
        <v>117</v>
      </c>
      <c r="C149" s="34">
        <v>592300</v>
      </c>
      <c r="D149" s="34">
        <v>-20000</v>
      </c>
      <c r="E149" s="34">
        <v>572300</v>
      </c>
    </row>
    <row r="150" spans="1:5" ht="24.95" customHeight="1" thickBot="1" x14ac:dyDescent="0.3">
      <c r="A150" s="24">
        <v>3236</v>
      </c>
      <c r="B150" s="26" t="s">
        <v>118</v>
      </c>
      <c r="C150" s="34">
        <v>29000</v>
      </c>
      <c r="D150" s="35">
        <v>0</v>
      </c>
      <c r="E150" s="34">
        <v>29000</v>
      </c>
    </row>
    <row r="151" spans="1:5" ht="24.95" customHeight="1" thickBot="1" x14ac:dyDescent="0.3">
      <c r="A151" s="24">
        <v>3237</v>
      </c>
      <c r="B151" s="26" t="s">
        <v>119</v>
      </c>
      <c r="C151" s="34">
        <v>390000</v>
      </c>
      <c r="D151" s="34">
        <v>21000</v>
      </c>
      <c r="E151" s="34">
        <v>411000</v>
      </c>
    </row>
    <row r="152" spans="1:5" ht="24.95" customHeight="1" thickBot="1" x14ac:dyDescent="0.3">
      <c r="A152" s="24">
        <v>3238</v>
      </c>
      <c r="B152" s="26" t="s">
        <v>120</v>
      </c>
      <c r="C152" s="34">
        <v>61000</v>
      </c>
      <c r="D152" s="35">
        <v>0</v>
      </c>
      <c r="E152" s="34">
        <v>61000</v>
      </c>
    </row>
    <row r="153" spans="1:5" ht="24.95" customHeight="1" thickBot="1" x14ac:dyDescent="0.3">
      <c r="A153" s="24">
        <v>3239</v>
      </c>
      <c r="B153" s="26" t="s">
        <v>121</v>
      </c>
      <c r="C153" s="34">
        <v>149450</v>
      </c>
      <c r="D153" s="34">
        <v>-10000</v>
      </c>
      <c r="E153" s="34">
        <v>139450</v>
      </c>
    </row>
    <row r="154" spans="1:5" ht="24.95" customHeight="1" thickBot="1" x14ac:dyDescent="0.3">
      <c r="A154" s="27"/>
      <c r="B154" s="28"/>
      <c r="C154" s="29"/>
      <c r="D154" s="29"/>
      <c r="E154" s="29"/>
    </row>
    <row r="155" spans="1:5" ht="29.25" customHeight="1" thickBot="1" x14ac:dyDescent="0.3">
      <c r="A155" s="31">
        <v>329</v>
      </c>
      <c r="B155" s="32" t="s">
        <v>122</v>
      </c>
      <c r="C155" s="33">
        <v>397050</v>
      </c>
      <c r="D155" s="33">
        <v>-96000</v>
      </c>
      <c r="E155" s="33">
        <v>301050</v>
      </c>
    </row>
    <row r="156" spans="1:5" ht="24.95" customHeight="1" thickBot="1" x14ac:dyDescent="0.3">
      <c r="A156" s="24">
        <v>3291</v>
      </c>
      <c r="B156" s="26" t="s">
        <v>123</v>
      </c>
      <c r="C156" s="35">
        <v>0</v>
      </c>
      <c r="D156" s="34">
        <v>5000</v>
      </c>
      <c r="E156" s="34">
        <v>5000</v>
      </c>
    </row>
    <row r="157" spans="1:5" ht="24.95" customHeight="1" thickBot="1" x14ac:dyDescent="0.3">
      <c r="A157" s="24">
        <v>3292</v>
      </c>
      <c r="B157" s="26" t="s">
        <v>124</v>
      </c>
      <c r="C157" s="34">
        <v>24000</v>
      </c>
      <c r="D157" s="35">
        <v>0</v>
      </c>
      <c r="E157" s="34">
        <v>24000</v>
      </c>
    </row>
    <row r="158" spans="1:5" ht="24.95" customHeight="1" thickBot="1" x14ac:dyDescent="0.3">
      <c r="A158" s="24">
        <v>3293</v>
      </c>
      <c r="B158" s="26" t="s">
        <v>125</v>
      </c>
      <c r="C158" s="34">
        <v>151250</v>
      </c>
      <c r="D158" s="34">
        <v>-50000</v>
      </c>
      <c r="E158" s="34">
        <v>101250</v>
      </c>
    </row>
    <row r="159" spans="1:5" ht="24.95" customHeight="1" thickBot="1" x14ac:dyDescent="0.3">
      <c r="A159" s="24">
        <v>3294</v>
      </c>
      <c r="B159" s="26" t="s">
        <v>126</v>
      </c>
      <c r="C159" s="35">
        <v>500</v>
      </c>
      <c r="D159" s="34">
        <v>18000</v>
      </c>
      <c r="E159" s="34">
        <v>18500</v>
      </c>
    </row>
    <row r="160" spans="1:5" ht="24.95" customHeight="1" thickBot="1" x14ac:dyDescent="0.3">
      <c r="A160" s="24">
        <v>3295</v>
      </c>
      <c r="B160" s="26" t="s">
        <v>127</v>
      </c>
      <c r="C160" s="34">
        <v>10300</v>
      </c>
      <c r="D160" s="34">
        <v>21000</v>
      </c>
      <c r="E160" s="34">
        <v>31300</v>
      </c>
    </row>
    <row r="161" spans="1:5" ht="24.95" customHeight="1" thickBot="1" x14ac:dyDescent="0.3">
      <c r="A161" s="24">
        <v>3296</v>
      </c>
      <c r="B161" s="26" t="s">
        <v>128</v>
      </c>
      <c r="C161" s="34">
        <v>200000</v>
      </c>
      <c r="D161" s="34">
        <v>-100000</v>
      </c>
      <c r="E161" s="34">
        <v>100000</v>
      </c>
    </row>
    <row r="162" spans="1:5" ht="24.95" customHeight="1" thickBot="1" x14ac:dyDescent="0.3">
      <c r="A162" s="24">
        <v>3299</v>
      </c>
      <c r="B162" s="26" t="s">
        <v>129</v>
      </c>
      <c r="C162" s="34">
        <v>11000</v>
      </c>
      <c r="D162" s="34">
        <v>10000</v>
      </c>
      <c r="E162" s="34">
        <v>21000</v>
      </c>
    </row>
    <row r="163" spans="1:5" ht="24.95" customHeight="1" thickBot="1" x14ac:dyDescent="0.3">
      <c r="A163" s="24"/>
      <c r="B163" s="26"/>
      <c r="C163" s="35"/>
      <c r="D163" s="35"/>
      <c r="E163" s="35"/>
    </row>
    <row r="164" spans="1:5" ht="24.95" customHeight="1" thickBot="1" x14ac:dyDescent="0.3">
      <c r="A164" s="49">
        <v>34</v>
      </c>
      <c r="B164" s="50" t="s">
        <v>130</v>
      </c>
      <c r="C164" s="51">
        <v>52000</v>
      </c>
      <c r="D164" s="51">
        <v>0</v>
      </c>
      <c r="E164" s="51">
        <v>52000</v>
      </c>
    </row>
    <row r="165" spans="1:5" ht="24.95" customHeight="1" thickBot="1" x14ac:dyDescent="0.3">
      <c r="A165" s="27"/>
      <c r="B165" s="28"/>
      <c r="C165" s="29"/>
      <c r="D165" s="29"/>
      <c r="E165" s="29"/>
    </row>
    <row r="166" spans="1:5" ht="24.95" customHeight="1" thickBot="1" x14ac:dyDescent="0.3">
      <c r="A166" s="31">
        <v>343</v>
      </c>
      <c r="B166" s="32" t="s">
        <v>131</v>
      </c>
      <c r="C166" s="33">
        <v>52000</v>
      </c>
      <c r="D166" s="33">
        <v>0</v>
      </c>
      <c r="E166" s="33">
        <v>52000</v>
      </c>
    </row>
    <row r="167" spans="1:5" ht="24.95" customHeight="1" thickBot="1" x14ac:dyDescent="0.3">
      <c r="A167" s="24">
        <v>3431</v>
      </c>
      <c r="B167" s="26" t="s">
        <v>132</v>
      </c>
      <c r="C167" s="34">
        <v>17000</v>
      </c>
      <c r="D167" s="35">
        <v>0</v>
      </c>
      <c r="E167" s="34">
        <v>17000</v>
      </c>
    </row>
    <row r="168" spans="1:5" ht="24.95" customHeight="1" thickBot="1" x14ac:dyDescent="0.3">
      <c r="A168" s="24">
        <v>3433</v>
      </c>
      <c r="B168" s="26" t="s">
        <v>133</v>
      </c>
      <c r="C168" s="35">
        <v>0</v>
      </c>
      <c r="D168" s="35">
        <v>0</v>
      </c>
      <c r="E168" s="35">
        <v>0</v>
      </c>
    </row>
    <row r="169" spans="1:5" ht="24.95" customHeight="1" thickBot="1" x14ac:dyDescent="0.3">
      <c r="A169" s="24">
        <v>3434</v>
      </c>
      <c r="B169" s="26" t="s">
        <v>134</v>
      </c>
      <c r="C169" s="34">
        <v>35000</v>
      </c>
      <c r="D169" s="35">
        <v>0</v>
      </c>
      <c r="E169" s="34">
        <v>35000</v>
      </c>
    </row>
    <row r="170" spans="1:5" ht="24.95" customHeight="1" thickBot="1" x14ac:dyDescent="0.3">
      <c r="A170" s="24"/>
      <c r="B170" s="26"/>
      <c r="C170" s="35"/>
      <c r="D170" s="35"/>
      <c r="E170" s="35"/>
    </row>
    <row r="171" spans="1:5" ht="24.95" customHeight="1" thickBot="1" x14ac:dyDescent="0.3">
      <c r="A171" s="49">
        <v>35</v>
      </c>
      <c r="B171" s="50" t="s">
        <v>135</v>
      </c>
      <c r="C171" s="51">
        <v>70000</v>
      </c>
      <c r="D171" s="51">
        <v>-20000</v>
      </c>
      <c r="E171" s="51">
        <v>50000</v>
      </c>
    </row>
    <row r="172" spans="1:5" ht="24.95" customHeight="1" thickBot="1" x14ac:dyDescent="0.3">
      <c r="A172" s="27"/>
      <c r="B172" s="28"/>
      <c r="C172" s="29"/>
      <c r="D172" s="29"/>
      <c r="E172" s="29"/>
    </row>
    <row r="173" spans="1:5" ht="24.95" customHeight="1" thickBot="1" x14ac:dyDescent="0.3">
      <c r="A173" s="31">
        <v>352</v>
      </c>
      <c r="B173" s="32" t="s">
        <v>136</v>
      </c>
      <c r="C173" s="33">
        <v>70000</v>
      </c>
      <c r="D173" s="33">
        <v>-20000</v>
      </c>
      <c r="E173" s="33">
        <v>50000</v>
      </c>
    </row>
    <row r="174" spans="1:5" ht="24.95" customHeight="1" thickBot="1" x14ac:dyDescent="0.3">
      <c r="A174" s="24">
        <v>3522</v>
      </c>
      <c r="B174" s="26" t="s">
        <v>137</v>
      </c>
      <c r="C174" s="34">
        <v>70000</v>
      </c>
      <c r="D174" s="34">
        <v>-20000</v>
      </c>
      <c r="E174" s="34">
        <v>50000</v>
      </c>
    </row>
    <row r="175" spans="1:5" ht="24.95" customHeight="1" thickBot="1" x14ac:dyDescent="0.3">
      <c r="A175" s="24"/>
      <c r="B175" s="26"/>
      <c r="C175" s="35"/>
      <c r="D175" s="35"/>
      <c r="E175" s="35"/>
    </row>
    <row r="176" spans="1:5" ht="39" customHeight="1" thickBot="1" x14ac:dyDescent="0.3">
      <c r="A176" s="223">
        <v>36</v>
      </c>
      <c r="B176" s="224" t="s">
        <v>138</v>
      </c>
      <c r="C176" s="225">
        <v>10000</v>
      </c>
      <c r="D176" s="225">
        <v>0</v>
      </c>
      <c r="E176" s="225">
        <v>10000</v>
      </c>
    </row>
    <row r="177" spans="1:5" ht="24.95" customHeight="1" thickBot="1" x14ac:dyDescent="0.3">
      <c r="A177" s="27"/>
      <c r="B177" s="28"/>
      <c r="C177" s="29"/>
      <c r="D177" s="29"/>
      <c r="E177" s="29"/>
    </row>
    <row r="178" spans="1:5" ht="24.95" customHeight="1" thickBot="1" x14ac:dyDescent="0.3">
      <c r="A178" s="31">
        <v>363</v>
      </c>
      <c r="B178" s="32" t="s">
        <v>139</v>
      </c>
      <c r="C178" s="33">
        <v>10000</v>
      </c>
      <c r="D178" s="33">
        <v>0</v>
      </c>
      <c r="E178" s="33">
        <v>10000</v>
      </c>
    </row>
    <row r="179" spans="1:5" ht="24.95" customHeight="1" thickBot="1" x14ac:dyDescent="0.3">
      <c r="A179" s="24">
        <v>3631</v>
      </c>
      <c r="B179" s="26" t="s">
        <v>140</v>
      </c>
      <c r="C179" s="34">
        <v>10000</v>
      </c>
      <c r="D179" s="35">
        <v>0</v>
      </c>
      <c r="E179" s="34">
        <v>10000</v>
      </c>
    </row>
    <row r="180" spans="1:5" ht="24.95" customHeight="1" thickBot="1" x14ac:dyDescent="0.3">
      <c r="A180" s="24"/>
      <c r="B180" s="26"/>
      <c r="C180" s="35"/>
      <c r="D180" s="35"/>
      <c r="E180" s="35"/>
    </row>
    <row r="181" spans="1:5" ht="30" customHeight="1" x14ac:dyDescent="0.25">
      <c r="A181" s="226">
        <v>37</v>
      </c>
      <c r="B181" s="226" t="s">
        <v>141</v>
      </c>
      <c r="C181" s="227">
        <v>253000</v>
      </c>
      <c r="D181" s="227">
        <v>-30000</v>
      </c>
      <c r="E181" s="227">
        <v>223000</v>
      </c>
    </row>
    <row r="182" spans="1:5" ht="24.95" customHeight="1" thickBot="1" x14ac:dyDescent="0.3">
      <c r="A182" s="27"/>
      <c r="B182" s="28"/>
      <c r="C182" s="29"/>
      <c r="D182" s="29"/>
      <c r="E182" s="29"/>
    </row>
    <row r="183" spans="1:5" ht="24.95" customHeight="1" thickBot="1" x14ac:dyDescent="0.3">
      <c r="A183" s="31">
        <v>372</v>
      </c>
      <c r="B183" s="32" t="s">
        <v>142</v>
      </c>
      <c r="C183" s="33">
        <v>253000</v>
      </c>
      <c r="D183" s="33">
        <v>-30000</v>
      </c>
      <c r="E183" s="33">
        <v>223000</v>
      </c>
    </row>
    <row r="184" spans="1:5" ht="24.95" customHeight="1" thickBot="1" x14ac:dyDescent="0.3">
      <c r="A184" s="24">
        <v>3721</v>
      </c>
      <c r="B184" s="26" t="s">
        <v>143</v>
      </c>
      <c r="C184" s="34">
        <v>208000</v>
      </c>
      <c r="D184" s="34">
        <v>-30000</v>
      </c>
      <c r="E184" s="34">
        <v>178000</v>
      </c>
    </row>
    <row r="185" spans="1:5" ht="24.95" customHeight="1" thickBot="1" x14ac:dyDescent="0.3">
      <c r="A185" s="24">
        <v>3722</v>
      </c>
      <c r="B185" s="26" t="s">
        <v>144</v>
      </c>
      <c r="C185" s="34">
        <v>45000</v>
      </c>
      <c r="D185" s="35">
        <v>0</v>
      </c>
      <c r="E185" s="34">
        <v>45000</v>
      </c>
    </row>
    <row r="186" spans="1:5" ht="24.95" customHeight="1" thickBot="1" x14ac:dyDescent="0.3">
      <c r="A186" s="24"/>
      <c r="B186" s="26"/>
      <c r="C186" s="35"/>
      <c r="D186" s="35"/>
      <c r="E186" s="35"/>
    </row>
    <row r="187" spans="1:5" ht="24.95" customHeight="1" thickBot="1" x14ac:dyDescent="0.3">
      <c r="A187" s="49">
        <v>38</v>
      </c>
      <c r="B187" s="50" t="s">
        <v>145</v>
      </c>
      <c r="C187" s="51">
        <v>897000</v>
      </c>
      <c r="D187" s="51">
        <v>-241000</v>
      </c>
      <c r="E187" s="51">
        <v>656000</v>
      </c>
    </row>
    <row r="188" spans="1:5" ht="24.95" customHeight="1" thickBot="1" x14ac:dyDescent="0.3">
      <c r="A188" s="27"/>
      <c r="B188" s="28"/>
      <c r="C188" s="29"/>
      <c r="D188" s="29"/>
      <c r="E188" s="29"/>
    </row>
    <row r="189" spans="1:5" ht="24.95" customHeight="1" thickBot="1" x14ac:dyDescent="0.3">
      <c r="A189" s="31">
        <v>381</v>
      </c>
      <c r="B189" s="32" t="s">
        <v>73</v>
      </c>
      <c r="C189" s="33">
        <v>897000</v>
      </c>
      <c r="D189" s="33">
        <v>-241000</v>
      </c>
      <c r="E189" s="33">
        <v>656000</v>
      </c>
    </row>
    <row r="190" spans="1:5" ht="24.95" customHeight="1" thickBot="1" x14ac:dyDescent="0.3">
      <c r="A190" s="23">
        <v>3811</v>
      </c>
      <c r="B190" s="25" t="s">
        <v>146</v>
      </c>
      <c r="C190" s="47">
        <v>897000</v>
      </c>
      <c r="D190" s="47">
        <v>-241000</v>
      </c>
      <c r="E190" s="47">
        <v>656000</v>
      </c>
    </row>
    <row r="191" spans="1:5" ht="54.75" customHeight="1" thickBot="1" x14ac:dyDescent="0.3">
      <c r="A191" s="220">
        <v>4</v>
      </c>
      <c r="B191" s="221" t="s">
        <v>147</v>
      </c>
      <c r="C191" s="222">
        <v>4090000</v>
      </c>
      <c r="D191" s="222">
        <v>-1569000</v>
      </c>
      <c r="E191" s="222">
        <v>2521000</v>
      </c>
    </row>
    <row r="192" spans="1:5" ht="24.95" customHeight="1" thickBot="1" x14ac:dyDescent="0.3">
      <c r="A192" s="27"/>
      <c r="B192" s="28"/>
      <c r="C192" s="29"/>
      <c r="D192" s="29"/>
      <c r="E192" s="29"/>
    </row>
    <row r="193" spans="1:5" ht="27.75" customHeight="1" thickBot="1" x14ac:dyDescent="0.3">
      <c r="A193" s="49">
        <v>42</v>
      </c>
      <c r="B193" s="50" t="s">
        <v>148</v>
      </c>
      <c r="C193" s="51">
        <v>3140000</v>
      </c>
      <c r="D193" s="51">
        <v>-669000</v>
      </c>
      <c r="E193" s="51">
        <v>2471000</v>
      </c>
    </row>
    <row r="194" spans="1:5" ht="24.95" customHeight="1" thickBot="1" x14ac:dyDescent="0.3">
      <c r="A194" s="27">
        <v>421</v>
      </c>
      <c r="B194" s="28" t="s">
        <v>149</v>
      </c>
      <c r="C194" s="38">
        <v>2430000</v>
      </c>
      <c r="D194" s="38">
        <v>-725000</v>
      </c>
      <c r="E194" s="38">
        <v>1705000</v>
      </c>
    </row>
    <row r="195" spans="1:5" ht="24.95" customHeight="1" thickBot="1" x14ac:dyDescent="0.3">
      <c r="A195" s="24">
        <v>4212</v>
      </c>
      <c r="B195" s="26" t="s">
        <v>150</v>
      </c>
      <c r="C195" s="34">
        <v>380000</v>
      </c>
      <c r="D195" s="34">
        <v>-120000</v>
      </c>
      <c r="E195" s="34">
        <v>260000</v>
      </c>
    </row>
    <row r="196" spans="1:5" ht="24.95" customHeight="1" thickBot="1" x14ac:dyDescent="0.3">
      <c r="A196" s="24">
        <v>4213</v>
      </c>
      <c r="B196" s="26" t="s">
        <v>151</v>
      </c>
      <c r="C196" s="34">
        <v>200000</v>
      </c>
      <c r="D196" s="34">
        <v>-45000</v>
      </c>
      <c r="E196" s="34">
        <v>155000</v>
      </c>
    </row>
    <row r="197" spans="1:5" ht="24.95" customHeight="1" thickBot="1" x14ac:dyDescent="0.3">
      <c r="A197" s="24">
        <v>4214</v>
      </c>
      <c r="B197" s="26" t="s">
        <v>152</v>
      </c>
      <c r="C197" s="34">
        <v>1850000</v>
      </c>
      <c r="D197" s="34">
        <v>-560000</v>
      </c>
      <c r="E197" s="34">
        <v>1290000</v>
      </c>
    </row>
    <row r="198" spans="1:5" ht="24.95" customHeight="1" thickBot="1" x14ac:dyDescent="0.3">
      <c r="A198" s="31">
        <v>422</v>
      </c>
      <c r="B198" s="32" t="s">
        <v>153</v>
      </c>
      <c r="C198" s="33">
        <v>25000</v>
      </c>
      <c r="D198" s="33">
        <v>56000</v>
      </c>
      <c r="E198" s="33">
        <v>81000</v>
      </c>
    </row>
    <row r="199" spans="1:5" ht="24.95" customHeight="1" thickBot="1" x14ac:dyDescent="0.3">
      <c r="A199" s="52">
        <v>4221</v>
      </c>
      <c r="B199" s="53" t="s">
        <v>154</v>
      </c>
      <c r="C199" s="54">
        <v>5000</v>
      </c>
      <c r="D199" s="54">
        <v>1000</v>
      </c>
      <c r="E199" s="54">
        <v>6000</v>
      </c>
    </row>
    <row r="200" spans="1:5" ht="24.95" customHeight="1" thickBot="1" x14ac:dyDescent="0.3">
      <c r="A200" s="52">
        <v>4222</v>
      </c>
      <c r="B200" s="53" t="s">
        <v>155</v>
      </c>
      <c r="C200" s="55">
        <v>0</v>
      </c>
      <c r="D200" s="54">
        <v>5000</v>
      </c>
      <c r="E200" s="54">
        <v>5000</v>
      </c>
    </row>
    <row r="201" spans="1:5" ht="24.95" customHeight="1" thickBot="1" x14ac:dyDescent="0.3">
      <c r="A201" s="24">
        <v>4227</v>
      </c>
      <c r="B201" s="26" t="s">
        <v>156</v>
      </c>
      <c r="C201" s="34">
        <v>20000</v>
      </c>
      <c r="D201" s="34">
        <v>50000</v>
      </c>
      <c r="E201" s="34">
        <v>70000</v>
      </c>
    </row>
    <row r="202" spans="1:5" ht="24.95" customHeight="1" thickBot="1" x14ac:dyDescent="0.3">
      <c r="A202" s="31">
        <v>424</v>
      </c>
      <c r="B202" s="32" t="s">
        <v>157</v>
      </c>
      <c r="C202" s="33">
        <v>25000</v>
      </c>
      <c r="D202" s="33">
        <v>0</v>
      </c>
      <c r="E202" s="33">
        <v>25000</v>
      </c>
    </row>
    <row r="203" spans="1:5" ht="24.95" customHeight="1" thickBot="1" x14ac:dyDescent="0.3">
      <c r="A203" s="24">
        <v>4241</v>
      </c>
      <c r="B203" s="26" t="s">
        <v>158</v>
      </c>
      <c r="C203" s="34">
        <v>25000</v>
      </c>
      <c r="D203" s="35">
        <v>0</v>
      </c>
      <c r="E203" s="34">
        <v>25000</v>
      </c>
    </row>
    <row r="204" spans="1:5" ht="25.5" customHeight="1" thickBot="1" x14ac:dyDescent="0.3">
      <c r="A204" s="31">
        <v>426</v>
      </c>
      <c r="B204" s="32" t="s">
        <v>159</v>
      </c>
      <c r="C204" s="33">
        <v>660000</v>
      </c>
      <c r="D204" s="33">
        <v>0</v>
      </c>
      <c r="E204" s="33">
        <v>660000</v>
      </c>
    </row>
    <row r="205" spans="1:5" ht="27.75" customHeight="1" thickBot="1" x14ac:dyDescent="0.3">
      <c r="A205" s="24">
        <v>4263</v>
      </c>
      <c r="B205" s="26" t="s">
        <v>160</v>
      </c>
      <c r="C205" s="34">
        <v>660000</v>
      </c>
      <c r="D205" s="35">
        <v>0</v>
      </c>
      <c r="E205" s="34">
        <v>660000</v>
      </c>
    </row>
    <row r="206" spans="1:5" ht="24.95" customHeight="1" thickBot="1" x14ac:dyDescent="0.3">
      <c r="A206" s="24"/>
      <c r="B206" s="26"/>
      <c r="C206" s="35"/>
      <c r="D206" s="35"/>
      <c r="E206" s="35"/>
    </row>
    <row r="207" spans="1:5" ht="26.25" customHeight="1" thickBot="1" x14ac:dyDescent="0.3">
      <c r="A207" s="27">
        <v>45</v>
      </c>
      <c r="B207" s="28" t="s">
        <v>161</v>
      </c>
      <c r="C207" s="38">
        <v>950000</v>
      </c>
      <c r="D207" s="38">
        <v>-900000</v>
      </c>
      <c r="E207" s="38">
        <v>50000</v>
      </c>
    </row>
    <row r="208" spans="1:5" ht="24.75" customHeight="1" thickBot="1" x14ac:dyDescent="0.3">
      <c r="A208" s="27">
        <v>451</v>
      </c>
      <c r="B208" s="28" t="s">
        <v>162</v>
      </c>
      <c r="C208" s="38">
        <v>950000</v>
      </c>
      <c r="D208" s="38">
        <v>-900000</v>
      </c>
      <c r="E208" s="38">
        <v>50000</v>
      </c>
    </row>
    <row r="209" spans="1:5" ht="24.95" customHeight="1" thickBot="1" x14ac:dyDescent="0.3">
      <c r="A209" s="23">
        <v>4511</v>
      </c>
      <c r="B209" s="25" t="s">
        <v>163</v>
      </c>
      <c r="C209" s="47">
        <v>950000</v>
      </c>
      <c r="D209" s="47">
        <v>-900000</v>
      </c>
      <c r="E209" s="47">
        <v>50000</v>
      </c>
    </row>
    <row r="210" spans="1:5" ht="36" customHeight="1" thickBot="1" x14ac:dyDescent="0.3">
      <c r="A210" s="229"/>
      <c r="B210" s="218" t="s">
        <v>164</v>
      </c>
      <c r="C210" s="219">
        <v>10618820</v>
      </c>
      <c r="D210" s="219">
        <v>-1978000</v>
      </c>
      <c r="E210" s="219">
        <v>8640820</v>
      </c>
    </row>
    <row r="211" spans="1:5" ht="24.95" customHeight="1" x14ac:dyDescent="0.25"/>
    <row r="212" spans="1:5" ht="24.95" customHeight="1" x14ac:dyDescent="0.25">
      <c r="B212" s="3" t="s">
        <v>165</v>
      </c>
    </row>
    <row r="213" spans="1:5" ht="24.95" customHeight="1" thickBot="1" x14ac:dyDescent="0.3"/>
    <row r="214" spans="1:5" ht="24.95" customHeight="1" x14ac:dyDescent="0.25">
      <c r="A214" s="41" t="s">
        <v>166</v>
      </c>
      <c r="B214" s="42" t="s">
        <v>30</v>
      </c>
      <c r="C214" s="42" t="s">
        <v>11</v>
      </c>
      <c r="D214" s="42" t="s">
        <v>86</v>
      </c>
      <c r="E214" s="42" t="s">
        <v>167</v>
      </c>
    </row>
    <row r="215" spans="1:5" ht="24.95" customHeight="1" thickBot="1" x14ac:dyDescent="0.3">
      <c r="A215" s="59">
        <v>1</v>
      </c>
      <c r="B215" s="57">
        <v>2</v>
      </c>
      <c r="C215" s="57">
        <v>4</v>
      </c>
      <c r="D215" s="57">
        <v>5</v>
      </c>
      <c r="E215" s="57">
        <v>6</v>
      </c>
    </row>
    <row r="216" spans="1:5" ht="24.95" customHeight="1" thickBot="1" x14ac:dyDescent="0.3">
      <c r="A216" s="30">
        <v>1</v>
      </c>
      <c r="B216" s="36" t="s">
        <v>168</v>
      </c>
      <c r="C216" s="37">
        <v>2021500</v>
      </c>
      <c r="D216" s="37">
        <v>-74000</v>
      </c>
      <c r="E216" s="37">
        <v>1947500</v>
      </c>
    </row>
    <row r="217" spans="1:5" ht="24.95" customHeight="1" thickBot="1" x14ac:dyDescent="0.3">
      <c r="A217" s="24">
        <v>11</v>
      </c>
      <c r="B217" s="26" t="s">
        <v>169</v>
      </c>
      <c r="C217" s="34">
        <v>448800</v>
      </c>
      <c r="D217" s="34">
        <v>-145000</v>
      </c>
      <c r="E217" s="34">
        <v>303800</v>
      </c>
    </row>
    <row r="218" spans="1:5" ht="24.95" customHeight="1" thickBot="1" x14ac:dyDescent="0.3">
      <c r="A218" s="24">
        <v>13</v>
      </c>
      <c r="B218" s="26" t="s">
        <v>170</v>
      </c>
      <c r="C218" s="34">
        <v>1572700</v>
      </c>
      <c r="D218" s="34">
        <v>71000</v>
      </c>
      <c r="E218" s="34">
        <v>1643700</v>
      </c>
    </row>
    <row r="219" spans="1:5" ht="24.95" customHeight="1" thickBot="1" x14ac:dyDescent="0.3">
      <c r="A219" s="30">
        <v>2</v>
      </c>
      <c r="B219" s="36" t="s">
        <v>171</v>
      </c>
      <c r="C219" s="37">
        <v>3000</v>
      </c>
      <c r="D219" s="37">
        <v>0</v>
      </c>
      <c r="E219" s="37">
        <v>3000</v>
      </c>
    </row>
    <row r="220" spans="1:5" ht="24.95" customHeight="1" thickBot="1" x14ac:dyDescent="0.3">
      <c r="A220" s="24">
        <v>22</v>
      </c>
      <c r="B220" s="26" t="s">
        <v>172</v>
      </c>
      <c r="C220" s="34">
        <v>3000</v>
      </c>
      <c r="D220" s="35">
        <v>0</v>
      </c>
      <c r="E220" s="34">
        <v>3000</v>
      </c>
    </row>
    <row r="221" spans="1:5" ht="24.95" customHeight="1" thickBot="1" x14ac:dyDescent="0.3">
      <c r="A221" s="30">
        <v>3</v>
      </c>
      <c r="B221" s="36" t="s">
        <v>173</v>
      </c>
      <c r="C221" s="37">
        <v>230000</v>
      </c>
      <c r="D221" s="37">
        <v>0</v>
      </c>
      <c r="E221" s="37">
        <v>230000</v>
      </c>
    </row>
    <row r="222" spans="1:5" ht="24.95" customHeight="1" thickBot="1" x14ac:dyDescent="0.3">
      <c r="A222" s="24">
        <v>32</v>
      </c>
      <c r="B222" s="26" t="s">
        <v>174</v>
      </c>
      <c r="C222" s="34">
        <v>230000</v>
      </c>
      <c r="D222" s="35">
        <v>0</v>
      </c>
      <c r="E222" s="34">
        <v>230000</v>
      </c>
    </row>
    <row r="223" spans="1:5" ht="24.95" customHeight="1" thickBot="1" x14ac:dyDescent="0.3">
      <c r="A223" s="30">
        <v>4</v>
      </c>
      <c r="B223" s="36" t="s">
        <v>175</v>
      </c>
      <c r="C223" s="37">
        <v>1632000</v>
      </c>
      <c r="D223" s="37">
        <v>-830000</v>
      </c>
      <c r="E223" s="37">
        <v>802000</v>
      </c>
    </row>
    <row r="224" spans="1:5" ht="24.95" customHeight="1" thickBot="1" x14ac:dyDescent="0.3">
      <c r="A224" s="24">
        <v>42</v>
      </c>
      <c r="B224" s="26" t="s">
        <v>176</v>
      </c>
      <c r="C224" s="34">
        <v>120000</v>
      </c>
      <c r="D224" s="34">
        <v>-50000</v>
      </c>
      <c r="E224" s="34">
        <v>70000</v>
      </c>
    </row>
    <row r="225" spans="1:5" ht="24.95" customHeight="1" thickBot="1" x14ac:dyDescent="0.3">
      <c r="A225" s="24">
        <v>47</v>
      </c>
      <c r="B225" s="26" t="s">
        <v>177</v>
      </c>
      <c r="C225" s="34">
        <v>1512000</v>
      </c>
      <c r="D225" s="34">
        <v>-780000</v>
      </c>
      <c r="E225" s="34">
        <v>732000</v>
      </c>
    </row>
    <row r="226" spans="1:5" ht="24.95" customHeight="1" thickBot="1" x14ac:dyDescent="0.3">
      <c r="A226" s="30">
        <v>5</v>
      </c>
      <c r="B226" s="36" t="s">
        <v>178</v>
      </c>
      <c r="C226" s="37">
        <v>400000</v>
      </c>
      <c r="D226" s="37">
        <v>53000</v>
      </c>
      <c r="E226" s="37">
        <v>453000</v>
      </c>
    </row>
    <row r="227" spans="1:5" ht="24.95" customHeight="1" thickBot="1" x14ac:dyDescent="0.3">
      <c r="A227" s="24">
        <v>51</v>
      </c>
      <c r="B227" s="26" t="s">
        <v>179</v>
      </c>
      <c r="C227" s="34">
        <v>320000</v>
      </c>
      <c r="D227" s="34">
        <v>50000</v>
      </c>
      <c r="E227" s="34">
        <v>370000</v>
      </c>
    </row>
    <row r="228" spans="1:5" ht="24.95" customHeight="1" thickBot="1" x14ac:dyDescent="0.3">
      <c r="A228" s="24">
        <v>56</v>
      </c>
      <c r="B228" s="26" t="s">
        <v>180</v>
      </c>
      <c r="C228" s="34">
        <v>80000</v>
      </c>
      <c r="D228" s="34">
        <v>3000</v>
      </c>
      <c r="E228" s="34">
        <v>83000</v>
      </c>
    </row>
    <row r="229" spans="1:5" ht="26.25" customHeight="1" thickBot="1" x14ac:dyDescent="0.3">
      <c r="A229" s="30">
        <v>6</v>
      </c>
      <c r="B229" s="36" t="s">
        <v>181</v>
      </c>
      <c r="C229" s="37">
        <v>3194000</v>
      </c>
      <c r="D229" s="37">
        <v>-574000</v>
      </c>
      <c r="E229" s="37">
        <v>2620000</v>
      </c>
    </row>
    <row r="230" spans="1:5" ht="24.95" customHeight="1" thickBot="1" x14ac:dyDescent="0.3">
      <c r="A230" s="24">
        <v>62</v>
      </c>
      <c r="B230" s="26" t="s">
        <v>182</v>
      </c>
      <c r="C230" s="58">
        <v>1103000</v>
      </c>
      <c r="D230" s="34">
        <v>-95000</v>
      </c>
      <c r="E230" s="34">
        <v>1008000</v>
      </c>
    </row>
    <row r="231" spans="1:5" ht="24.95" customHeight="1" thickBot="1" x14ac:dyDescent="0.3">
      <c r="A231" s="24">
        <v>64</v>
      </c>
      <c r="B231" s="26" t="s">
        <v>183</v>
      </c>
      <c r="C231" s="34">
        <v>308000</v>
      </c>
      <c r="D231" s="34">
        <v>-40000</v>
      </c>
      <c r="E231" s="34">
        <v>268000</v>
      </c>
    </row>
    <row r="232" spans="1:5" ht="24.95" customHeight="1" thickBot="1" x14ac:dyDescent="0.3">
      <c r="A232" s="24">
        <v>65</v>
      </c>
      <c r="B232" s="26" t="s">
        <v>184</v>
      </c>
      <c r="C232" s="34">
        <v>807300</v>
      </c>
      <c r="D232" s="34">
        <v>21000</v>
      </c>
      <c r="E232" s="34">
        <v>828300</v>
      </c>
    </row>
    <row r="233" spans="1:5" ht="24.95" customHeight="1" thickBot="1" x14ac:dyDescent="0.3">
      <c r="A233" s="24">
        <v>66</v>
      </c>
      <c r="B233" s="26" t="s">
        <v>185</v>
      </c>
      <c r="C233" s="34">
        <v>975700</v>
      </c>
      <c r="D233" s="34">
        <v>-460000</v>
      </c>
      <c r="E233" s="34">
        <v>515700</v>
      </c>
    </row>
    <row r="234" spans="1:5" ht="24.95" customHeight="1" thickBot="1" x14ac:dyDescent="0.3">
      <c r="A234" s="30">
        <v>7</v>
      </c>
      <c r="B234" s="36" t="s">
        <v>186</v>
      </c>
      <c r="C234" s="37">
        <v>40000</v>
      </c>
      <c r="D234" s="37">
        <v>0</v>
      </c>
      <c r="E234" s="37">
        <v>40000</v>
      </c>
    </row>
    <row r="235" spans="1:5" ht="24.95" customHeight="1" thickBot="1" x14ac:dyDescent="0.3">
      <c r="A235" s="24">
        <v>74</v>
      </c>
      <c r="B235" s="26" t="s">
        <v>187</v>
      </c>
      <c r="C235" s="34">
        <v>40000</v>
      </c>
      <c r="D235" s="35">
        <v>0</v>
      </c>
      <c r="E235" s="34">
        <v>40000</v>
      </c>
    </row>
    <row r="236" spans="1:5" ht="24.95" customHeight="1" thickBot="1" x14ac:dyDescent="0.3">
      <c r="A236" s="30">
        <v>8</v>
      </c>
      <c r="B236" s="36" t="s">
        <v>188</v>
      </c>
      <c r="C236" s="37">
        <v>1096220</v>
      </c>
      <c r="D236" s="37">
        <v>-508000</v>
      </c>
      <c r="E236" s="37">
        <v>588220</v>
      </c>
    </row>
    <row r="237" spans="1:5" ht="24.95" customHeight="1" thickBot="1" x14ac:dyDescent="0.3">
      <c r="A237" s="24">
        <v>81</v>
      </c>
      <c r="B237" s="26" t="s">
        <v>189</v>
      </c>
      <c r="C237" s="34">
        <v>493000</v>
      </c>
      <c r="D237" s="34">
        <v>-330000</v>
      </c>
      <c r="E237" s="34">
        <v>163000</v>
      </c>
    </row>
    <row r="238" spans="1:5" ht="24.95" customHeight="1" thickBot="1" x14ac:dyDescent="0.3">
      <c r="A238" s="24">
        <v>82</v>
      </c>
      <c r="B238" s="26" t="s">
        <v>190</v>
      </c>
      <c r="C238" s="34">
        <v>411000</v>
      </c>
      <c r="D238" s="34">
        <v>-148000</v>
      </c>
      <c r="E238" s="34">
        <v>263000</v>
      </c>
    </row>
    <row r="239" spans="1:5" ht="24.95" customHeight="1" thickBot="1" x14ac:dyDescent="0.3">
      <c r="A239" s="24">
        <v>82</v>
      </c>
      <c r="B239" s="26" t="s">
        <v>191</v>
      </c>
      <c r="C239" s="34">
        <v>82220</v>
      </c>
      <c r="D239" s="35">
        <v>0</v>
      </c>
      <c r="E239" s="34">
        <v>82220</v>
      </c>
    </row>
    <row r="240" spans="1:5" ht="24.95" customHeight="1" thickBot="1" x14ac:dyDescent="0.3">
      <c r="A240" s="24">
        <v>84</v>
      </c>
      <c r="B240" s="26" t="s">
        <v>192</v>
      </c>
      <c r="C240" s="34">
        <v>110000</v>
      </c>
      <c r="D240" s="34">
        <v>-30000</v>
      </c>
      <c r="E240" s="34">
        <v>80000</v>
      </c>
    </row>
    <row r="241" spans="1:5" ht="24.95" customHeight="1" thickBot="1" x14ac:dyDescent="0.3">
      <c r="A241" s="30">
        <v>9</v>
      </c>
      <c r="B241" s="36" t="s">
        <v>193</v>
      </c>
      <c r="C241" s="37">
        <v>1894100</v>
      </c>
      <c r="D241" s="37">
        <v>-15000</v>
      </c>
      <c r="E241" s="37">
        <v>1879100</v>
      </c>
    </row>
    <row r="242" spans="1:5" ht="24.95" customHeight="1" thickBot="1" x14ac:dyDescent="0.3">
      <c r="A242" s="24">
        <v>91</v>
      </c>
      <c r="B242" s="26" t="s">
        <v>194</v>
      </c>
      <c r="C242" s="34">
        <v>1711100</v>
      </c>
      <c r="D242" s="35">
        <v>0</v>
      </c>
      <c r="E242" s="34">
        <v>1711100</v>
      </c>
    </row>
    <row r="243" spans="1:5" ht="24.95" customHeight="1" thickBot="1" x14ac:dyDescent="0.3">
      <c r="A243" s="24">
        <v>91</v>
      </c>
      <c r="B243" s="26" t="s">
        <v>195</v>
      </c>
      <c r="C243" s="34">
        <v>38000</v>
      </c>
      <c r="D243" s="34">
        <v>-15000</v>
      </c>
      <c r="E243" s="34">
        <v>23000</v>
      </c>
    </row>
    <row r="244" spans="1:5" ht="24.95" customHeight="1" thickBot="1" x14ac:dyDescent="0.3">
      <c r="A244" s="24">
        <v>95</v>
      </c>
      <c r="B244" s="26" t="s">
        <v>196</v>
      </c>
      <c r="C244" s="34">
        <v>145000</v>
      </c>
      <c r="D244" s="35">
        <v>0</v>
      </c>
      <c r="E244" s="34">
        <v>145000</v>
      </c>
    </row>
    <row r="245" spans="1:5" ht="24.95" customHeight="1" thickBot="1" x14ac:dyDescent="0.3">
      <c r="A245" s="30">
        <v>10</v>
      </c>
      <c r="B245" s="36" t="s">
        <v>197</v>
      </c>
      <c r="C245" s="37">
        <v>108000</v>
      </c>
      <c r="D245" s="37">
        <v>-30000</v>
      </c>
      <c r="E245" s="37">
        <v>78000</v>
      </c>
    </row>
    <row r="246" spans="1:5" ht="24.95" customHeight="1" thickBot="1" x14ac:dyDescent="0.3">
      <c r="A246" s="23">
        <v>104</v>
      </c>
      <c r="B246" s="25" t="s">
        <v>198</v>
      </c>
      <c r="C246" s="47">
        <v>108000</v>
      </c>
      <c r="D246" s="47">
        <v>-30000</v>
      </c>
      <c r="E246" s="47">
        <v>78000</v>
      </c>
    </row>
    <row r="247" spans="1:5" ht="49.5" customHeight="1" thickBot="1" x14ac:dyDescent="0.3">
      <c r="A247" s="230"/>
      <c r="B247" s="231" t="s">
        <v>199</v>
      </c>
      <c r="C247" s="232">
        <v>10618820</v>
      </c>
      <c r="D247" s="232">
        <v>-1978000</v>
      </c>
      <c r="E247" s="232">
        <v>8640820</v>
      </c>
    </row>
    <row r="248" spans="1:5" ht="24.95" customHeight="1" x14ac:dyDescent="0.25"/>
    <row r="249" spans="1:5" ht="24.95" customHeight="1" x14ac:dyDescent="0.25">
      <c r="B249" s="3" t="s">
        <v>200</v>
      </c>
    </row>
    <row r="250" spans="1:5" ht="24.95" customHeight="1" x14ac:dyDescent="0.25">
      <c r="B250" s="3"/>
    </row>
    <row r="251" spans="1:5" ht="24.95" customHeight="1" x14ac:dyDescent="0.25">
      <c r="B251" s="3"/>
    </row>
    <row r="252" spans="1:5" ht="24.95" customHeight="1" x14ac:dyDescent="0.25">
      <c r="B252" s="3" t="s">
        <v>27</v>
      </c>
    </row>
    <row r="253" spans="1:5" ht="24.95" customHeight="1" x14ac:dyDescent="0.25">
      <c r="B253" s="3" t="s">
        <v>201</v>
      </c>
    </row>
    <row r="254" spans="1:5" ht="24.95" customHeight="1" thickBot="1" x14ac:dyDescent="0.3"/>
    <row r="255" spans="1:5" ht="24.95" customHeight="1" x14ac:dyDescent="0.25">
      <c r="A255" s="63" t="s">
        <v>29</v>
      </c>
      <c r="B255" s="64" t="s">
        <v>30</v>
      </c>
      <c r="C255" s="64" t="s">
        <v>11</v>
      </c>
      <c r="D255" s="64" t="s">
        <v>202</v>
      </c>
      <c r="E255" s="65" t="s">
        <v>167</v>
      </c>
    </row>
    <row r="256" spans="1:5" ht="24.95" customHeight="1" thickBot="1" x14ac:dyDescent="0.3">
      <c r="A256" s="66">
        <v>1</v>
      </c>
      <c r="B256" s="67">
        <v>2</v>
      </c>
      <c r="C256" s="67">
        <v>4</v>
      </c>
      <c r="D256" s="68">
        <v>5</v>
      </c>
      <c r="E256" s="69">
        <v>6</v>
      </c>
    </row>
    <row r="257" spans="1:5" ht="35.25" customHeight="1" thickBot="1" x14ac:dyDescent="0.3">
      <c r="A257" s="60">
        <v>5</v>
      </c>
      <c r="B257" s="61" t="s">
        <v>203</v>
      </c>
      <c r="C257" s="62">
        <v>0</v>
      </c>
      <c r="D257" s="62">
        <v>0</v>
      </c>
      <c r="E257" s="62">
        <v>0</v>
      </c>
    </row>
    <row r="258" spans="1:5" ht="26.25" customHeight="1" thickBot="1" x14ac:dyDescent="0.3">
      <c r="A258" s="30">
        <v>54</v>
      </c>
      <c r="B258" s="36" t="s">
        <v>204</v>
      </c>
      <c r="C258" s="39">
        <v>0</v>
      </c>
      <c r="D258" s="39">
        <v>0</v>
      </c>
      <c r="E258" s="39">
        <v>0</v>
      </c>
    </row>
    <row r="259" spans="1:5" ht="38.25" customHeight="1" thickBot="1" x14ac:dyDescent="0.3">
      <c r="A259" s="233">
        <v>542</v>
      </c>
      <c r="B259" s="234" t="s">
        <v>205</v>
      </c>
      <c r="C259" s="235">
        <v>0</v>
      </c>
      <c r="D259" s="235">
        <v>0</v>
      </c>
      <c r="E259" s="235">
        <v>0</v>
      </c>
    </row>
    <row r="260" spans="1:5" ht="26.25" customHeight="1" thickBot="1" x14ac:dyDescent="0.3">
      <c r="A260" s="81">
        <v>5422</v>
      </c>
      <c r="B260" s="236" t="s">
        <v>206</v>
      </c>
      <c r="C260" s="237">
        <v>0</v>
      </c>
      <c r="D260" s="237">
        <v>0</v>
      </c>
      <c r="E260" s="238">
        <v>0</v>
      </c>
    </row>
    <row r="261" spans="1:5" ht="24.95" customHeight="1" thickBot="1" x14ac:dyDescent="0.3">
      <c r="A261" s="24"/>
      <c r="B261" s="239" t="s">
        <v>207</v>
      </c>
      <c r="C261" s="15">
        <v>0</v>
      </c>
      <c r="D261" s="15">
        <v>0</v>
      </c>
      <c r="E261" s="15">
        <v>0</v>
      </c>
    </row>
    <row r="262" spans="1:5" ht="24.95" customHeight="1" x14ac:dyDescent="0.25"/>
    <row r="263" spans="1:5" ht="24.95" customHeight="1" x14ac:dyDescent="0.25">
      <c r="B263" s="3" t="s">
        <v>208</v>
      </c>
    </row>
    <row r="264" spans="1:5" ht="24.95" customHeight="1" x14ac:dyDescent="0.25">
      <c r="B264" s="3" t="s">
        <v>209</v>
      </c>
    </row>
    <row r="265" spans="1:5" ht="24.95" customHeight="1" thickBot="1" x14ac:dyDescent="0.3"/>
    <row r="266" spans="1:5" ht="24.95" customHeight="1" x14ac:dyDescent="0.25">
      <c r="A266" s="41" t="s">
        <v>29</v>
      </c>
      <c r="B266" s="42" t="s">
        <v>30</v>
      </c>
      <c r="C266" s="42" t="s">
        <v>11</v>
      </c>
      <c r="D266" s="42" t="s">
        <v>86</v>
      </c>
      <c r="E266" s="42" t="s">
        <v>167</v>
      </c>
    </row>
    <row r="267" spans="1:5" ht="24.95" customHeight="1" thickBot="1" x14ac:dyDescent="0.3">
      <c r="A267" s="56">
        <v>1</v>
      </c>
      <c r="B267" s="57">
        <v>2</v>
      </c>
      <c r="C267" s="57">
        <v>4</v>
      </c>
      <c r="D267" s="71">
        <v>5</v>
      </c>
      <c r="E267" s="57">
        <v>6</v>
      </c>
    </row>
    <row r="268" spans="1:5" ht="26.25" customHeight="1" thickBot="1" x14ac:dyDescent="0.3">
      <c r="A268" s="240">
        <v>4</v>
      </c>
      <c r="B268" s="240" t="s">
        <v>210</v>
      </c>
      <c r="C268" s="196">
        <v>0</v>
      </c>
      <c r="D268" s="196">
        <v>0</v>
      </c>
      <c r="E268" s="196">
        <v>0</v>
      </c>
    </row>
    <row r="269" spans="1:5" ht="24.95" customHeight="1" thickBot="1" x14ac:dyDescent="0.3">
      <c r="A269" s="241"/>
      <c r="B269" s="231" t="s">
        <v>207</v>
      </c>
      <c r="C269" s="242">
        <v>0</v>
      </c>
      <c r="D269" s="242">
        <v>0</v>
      </c>
      <c r="E269" s="242">
        <v>0</v>
      </c>
    </row>
    <row r="270" spans="1:5" ht="24.95" customHeight="1" x14ac:dyDescent="0.25"/>
    <row r="271" spans="1:5" ht="24.95" customHeight="1" x14ac:dyDescent="0.3">
      <c r="B271" s="72" t="s">
        <v>211</v>
      </c>
    </row>
    <row r="272" spans="1:5" ht="24.95" customHeight="1" x14ac:dyDescent="0.3">
      <c r="B272" s="73"/>
    </row>
    <row r="273" spans="1:5" ht="24.95" customHeight="1" x14ac:dyDescent="0.25">
      <c r="B273" s="3"/>
    </row>
    <row r="274" spans="1:5" ht="24.95" customHeight="1" x14ac:dyDescent="0.25">
      <c r="B274" s="3" t="s">
        <v>212</v>
      </c>
    </row>
    <row r="275" spans="1:5" ht="24.95" customHeight="1" x14ac:dyDescent="0.25">
      <c r="B275" s="3" t="s">
        <v>213</v>
      </c>
    </row>
    <row r="276" spans="1:5" ht="24.95" customHeight="1" thickBot="1" x14ac:dyDescent="0.3"/>
    <row r="277" spans="1:5" ht="24.95" customHeight="1" x14ac:dyDescent="0.25">
      <c r="A277" s="63" t="s">
        <v>29</v>
      </c>
      <c r="B277" s="64" t="s">
        <v>30</v>
      </c>
      <c r="C277" s="64" t="s">
        <v>214</v>
      </c>
      <c r="D277" s="64" t="s">
        <v>86</v>
      </c>
      <c r="E277" s="65" t="s">
        <v>13</v>
      </c>
    </row>
    <row r="278" spans="1:5" ht="24.95" customHeight="1" thickBot="1" x14ac:dyDescent="0.3">
      <c r="A278" s="66">
        <v>1</v>
      </c>
      <c r="B278" s="67">
        <v>2</v>
      </c>
      <c r="C278" s="68">
        <v>3</v>
      </c>
      <c r="D278" s="68">
        <v>4</v>
      </c>
      <c r="E278" s="69"/>
    </row>
    <row r="279" spans="1:5" ht="24.95" customHeight="1" x14ac:dyDescent="0.25">
      <c r="A279" s="74" t="s">
        <v>215</v>
      </c>
      <c r="B279" s="942" t="s">
        <v>216</v>
      </c>
      <c r="C279" s="943">
        <v>10618820</v>
      </c>
      <c r="D279" s="943">
        <v>-1978000</v>
      </c>
      <c r="E279" s="943">
        <v>8640820</v>
      </c>
    </row>
    <row r="280" spans="1:5" ht="24.95" customHeight="1" thickBot="1" x14ac:dyDescent="0.3">
      <c r="A280" s="245" t="s">
        <v>217</v>
      </c>
      <c r="B280" s="942"/>
      <c r="C280" s="944"/>
      <c r="D280" s="944"/>
      <c r="E280" s="944"/>
    </row>
    <row r="281" spans="1:5" ht="38.25" customHeight="1" thickBot="1" x14ac:dyDescent="0.3">
      <c r="A281" s="246" t="s">
        <v>218</v>
      </c>
      <c r="B281" s="247" t="s">
        <v>219</v>
      </c>
      <c r="C281" s="244">
        <v>8825500</v>
      </c>
      <c r="D281" s="243">
        <v>-1978000</v>
      </c>
      <c r="E281" s="243">
        <v>6847500</v>
      </c>
    </row>
    <row r="282" spans="1:5" ht="39" customHeight="1" thickBot="1" x14ac:dyDescent="0.3">
      <c r="A282" s="63" t="s">
        <v>220</v>
      </c>
      <c r="B282" s="249" t="s">
        <v>221</v>
      </c>
      <c r="C282" s="244">
        <v>1711100</v>
      </c>
      <c r="D282" s="248">
        <v>0</v>
      </c>
      <c r="E282" s="243">
        <v>1711100</v>
      </c>
    </row>
    <row r="283" spans="1:5" ht="39" customHeight="1" thickBot="1" x14ac:dyDescent="0.3">
      <c r="A283" s="246" t="s">
        <v>222</v>
      </c>
      <c r="B283" s="250" t="s">
        <v>223</v>
      </c>
      <c r="C283" s="251">
        <v>82220</v>
      </c>
      <c r="D283" s="252">
        <v>0</v>
      </c>
      <c r="E283" s="253">
        <v>82220</v>
      </c>
    </row>
    <row r="284" spans="1:5" ht="24.95" customHeight="1" x14ac:dyDescent="0.25"/>
    <row r="285" spans="1:5" ht="24.95" customHeight="1" x14ac:dyDescent="0.3">
      <c r="B285" s="73" t="s">
        <v>224</v>
      </c>
    </row>
    <row r="286" spans="1:5" ht="24.95" customHeight="1" x14ac:dyDescent="0.3">
      <c r="B286" s="73" t="s">
        <v>225</v>
      </c>
    </row>
    <row r="287" spans="1:5" ht="24.95" customHeight="1" x14ac:dyDescent="0.25">
      <c r="B287" s="75"/>
    </row>
    <row r="288" spans="1:5" ht="24.95" customHeight="1" x14ac:dyDescent="0.3">
      <c r="B288" s="76" t="s">
        <v>226</v>
      </c>
    </row>
    <row r="289" spans="1:5" ht="24.95" customHeight="1" thickBot="1" x14ac:dyDescent="0.3"/>
    <row r="290" spans="1:5" ht="24.95" customHeight="1" x14ac:dyDescent="0.25">
      <c r="A290" s="63" t="s">
        <v>29</v>
      </c>
      <c r="B290" s="64" t="s">
        <v>30</v>
      </c>
      <c r="C290" s="64" t="s">
        <v>11</v>
      </c>
      <c r="D290" s="64" t="s">
        <v>202</v>
      </c>
      <c r="E290" s="65" t="s">
        <v>13</v>
      </c>
    </row>
    <row r="291" spans="1:5" ht="24.95" customHeight="1" thickBot="1" x14ac:dyDescent="0.3">
      <c r="A291" s="66">
        <v>1</v>
      </c>
      <c r="B291" s="67">
        <v>2</v>
      </c>
      <c r="C291" s="67">
        <v>3</v>
      </c>
      <c r="D291" s="68">
        <v>4</v>
      </c>
      <c r="E291" s="80">
        <v>5</v>
      </c>
    </row>
    <row r="292" spans="1:5" ht="24.95" customHeight="1" thickBot="1" x14ac:dyDescent="0.3">
      <c r="A292" s="197"/>
      <c r="B292" s="70"/>
      <c r="C292" s="194"/>
      <c r="D292" s="194"/>
      <c r="E292" s="194"/>
    </row>
    <row r="293" spans="1:5" ht="24.95" customHeight="1" thickBot="1" x14ac:dyDescent="0.3">
      <c r="A293" s="254">
        <v>61</v>
      </c>
      <c r="B293" s="255" t="s">
        <v>34</v>
      </c>
      <c r="C293" s="256">
        <v>3855000</v>
      </c>
      <c r="D293" s="256">
        <v>-130000</v>
      </c>
      <c r="E293" s="256">
        <v>3725000</v>
      </c>
    </row>
    <row r="294" spans="1:5" ht="24.95" customHeight="1" thickBot="1" x14ac:dyDescent="0.3">
      <c r="A294" s="24">
        <v>6111</v>
      </c>
      <c r="B294" s="26" t="s">
        <v>36</v>
      </c>
      <c r="C294" s="34">
        <v>2150000</v>
      </c>
      <c r="D294" s="34">
        <v>20000</v>
      </c>
      <c r="E294" s="34">
        <v>2170000</v>
      </c>
    </row>
    <row r="295" spans="1:5" ht="24.95" customHeight="1" thickBot="1" x14ac:dyDescent="0.3">
      <c r="A295" s="24">
        <v>6131</v>
      </c>
      <c r="B295" s="26" t="s">
        <v>38</v>
      </c>
      <c r="C295" s="34">
        <v>500000</v>
      </c>
      <c r="D295" s="34">
        <v>-100000</v>
      </c>
      <c r="E295" s="34">
        <v>400000</v>
      </c>
    </row>
    <row r="296" spans="1:5" ht="24.95" customHeight="1" thickBot="1" x14ac:dyDescent="0.3">
      <c r="A296" s="24">
        <v>6134</v>
      </c>
      <c r="B296" s="26" t="s">
        <v>39</v>
      </c>
      <c r="C296" s="34">
        <v>1050000</v>
      </c>
      <c r="D296" s="35">
        <v>0</v>
      </c>
      <c r="E296" s="34">
        <v>1050000</v>
      </c>
    </row>
    <row r="297" spans="1:5" ht="24.95" customHeight="1" thickBot="1" x14ac:dyDescent="0.3">
      <c r="A297" s="24">
        <v>6142</v>
      </c>
      <c r="B297" s="26" t="s">
        <v>41</v>
      </c>
      <c r="C297" s="34">
        <v>150000</v>
      </c>
      <c r="D297" s="34">
        <v>-50000</v>
      </c>
      <c r="E297" s="34">
        <v>100000</v>
      </c>
    </row>
    <row r="298" spans="1:5" ht="24.95" customHeight="1" thickBot="1" x14ac:dyDescent="0.3">
      <c r="A298" s="24">
        <v>6145</v>
      </c>
      <c r="B298" s="26" t="s">
        <v>42</v>
      </c>
      <c r="C298" s="34">
        <v>5000</v>
      </c>
      <c r="D298" s="35">
        <v>0</v>
      </c>
      <c r="E298" s="34">
        <v>5000</v>
      </c>
    </row>
    <row r="299" spans="1:5" ht="24.95" customHeight="1" thickBot="1" x14ac:dyDescent="0.3">
      <c r="A299" s="24"/>
      <c r="B299" s="26"/>
      <c r="C299" s="35"/>
      <c r="D299" s="35"/>
      <c r="E299" s="35"/>
    </row>
    <row r="300" spans="1:5" ht="41.25" customHeight="1" thickBot="1" x14ac:dyDescent="0.3">
      <c r="A300" s="258">
        <v>63</v>
      </c>
      <c r="B300" s="259" t="s">
        <v>43</v>
      </c>
      <c r="C300" s="205">
        <v>55000</v>
      </c>
      <c r="D300" s="205">
        <v>85000</v>
      </c>
      <c r="E300" s="205">
        <v>140000</v>
      </c>
    </row>
    <row r="301" spans="1:5" ht="24.95" customHeight="1" thickBot="1" x14ac:dyDescent="0.3">
      <c r="A301" s="24">
        <v>633119</v>
      </c>
      <c r="B301" s="26" t="s">
        <v>45</v>
      </c>
      <c r="C301" s="34">
        <v>15000</v>
      </c>
      <c r="D301" s="34">
        <v>85000</v>
      </c>
      <c r="E301" s="34">
        <v>100000</v>
      </c>
    </row>
    <row r="302" spans="1:5" ht="24.95" customHeight="1" thickBot="1" x14ac:dyDescent="0.3">
      <c r="A302" s="24">
        <v>63414</v>
      </c>
      <c r="B302" s="26" t="s">
        <v>48</v>
      </c>
      <c r="C302" s="34">
        <v>40000</v>
      </c>
      <c r="D302" s="35">
        <v>0</v>
      </c>
      <c r="E302" s="34">
        <v>40000</v>
      </c>
    </row>
    <row r="303" spans="1:5" ht="24.95" customHeight="1" thickBot="1" x14ac:dyDescent="0.3">
      <c r="A303" s="23"/>
      <c r="B303" s="25"/>
      <c r="C303" s="40"/>
      <c r="D303" s="40"/>
      <c r="E303" s="260"/>
    </row>
    <row r="304" spans="1:5" ht="41.25" customHeight="1" thickBot="1" x14ac:dyDescent="0.3">
      <c r="A304" s="254">
        <v>65</v>
      </c>
      <c r="B304" s="255" t="s">
        <v>61</v>
      </c>
      <c r="C304" s="257">
        <v>12000</v>
      </c>
      <c r="D304" s="257">
        <v>0</v>
      </c>
      <c r="E304" s="257">
        <v>12000</v>
      </c>
    </row>
    <row r="305" spans="1:5" ht="24.95" customHeight="1" thickBot="1" x14ac:dyDescent="0.3">
      <c r="A305" s="24">
        <v>65123</v>
      </c>
      <c r="B305" s="26" t="s">
        <v>63</v>
      </c>
      <c r="C305" s="34">
        <v>2000</v>
      </c>
      <c r="D305" s="35">
        <v>0</v>
      </c>
      <c r="E305" s="34">
        <v>2000</v>
      </c>
    </row>
    <row r="306" spans="1:5" ht="24.95" customHeight="1" thickBot="1" x14ac:dyDescent="0.3">
      <c r="A306" s="24">
        <v>65269</v>
      </c>
      <c r="B306" s="26" t="s">
        <v>67</v>
      </c>
      <c r="C306" s="34">
        <v>10000</v>
      </c>
      <c r="D306" s="35">
        <v>0</v>
      </c>
      <c r="E306" s="34">
        <v>10000</v>
      </c>
    </row>
    <row r="307" spans="1:5" ht="24.95" customHeight="1" thickBot="1" x14ac:dyDescent="0.3">
      <c r="A307" s="77"/>
      <c r="B307" s="78"/>
      <c r="C307" s="79"/>
      <c r="D307" s="79"/>
      <c r="E307" s="79"/>
    </row>
    <row r="308" spans="1:5" ht="37.5" customHeight="1" thickBot="1" x14ac:dyDescent="0.3">
      <c r="A308" s="30">
        <v>68</v>
      </c>
      <c r="B308" s="36" t="s">
        <v>74</v>
      </c>
      <c r="C308" s="37">
        <v>5000</v>
      </c>
      <c r="D308" s="37">
        <v>0</v>
      </c>
      <c r="E308" s="37">
        <v>5000</v>
      </c>
    </row>
    <row r="309" spans="1:5" ht="24.95" customHeight="1" thickBot="1" x14ac:dyDescent="0.3">
      <c r="A309" s="23">
        <v>6819</v>
      </c>
      <c r="B309" s="25" t="s">
        <v>76</v>
      </c>
      <c r="C309" s="47">
        <v>5000</v>
      </c>
      <c r="D309" s="40">
        <v>0</v>
      </c>
      <c r="E309" s="47">
        <v>5000</v>
      </c>
    </row>
    <row r="310" spans="1:5" ht="50.25" customHeight="1" thickBot="1" x14ac:dyDescent="0.3">
      <c r="A310" s="261"/>
      <c r="B310" s="262" t="s">
        <v>227</v>
      </c>
      <c r="C310" s="232">
        <v>3927000</v>
      </c>
      <c r="D310" s="232">
        <v>-45000</v>
      </c>
      <c r="E310" s="232">
        <v>3882000</v>
      </c>
    </row>
    <row r="311" spans="1:5" ht="24.95" customHeight="1" x14ac:dyDescent="0.25"/>
    <row r="312" spans="1:5" ht="24.95" customHeight="1" x14ac:dyDescent="0.3">
      <c r="B312" s="76" t="s">
        <v>228</v>
      </c>
    </row>
    <row r="313" spans="1:5" ht="24.95" customHeight="1" thickBot="1" x14ac:dyDescent="0.3"/>
    <row r="314" spans="1:5" ht="24.95" customHeight="1" x14ac:dyDescent="0.25">
      <c r="A314" s="63" t="s">
        <v>29</v>
      </c>
      <c r="B314" s="64" t="s">
        <v>30</v>
      </c>
      <c r="C314" s="64" t="s">
        <v>229</v>
      </c>
      <c r="D314" s="945"/>
      <c r="E314" s="947"/>
    </row>
    <row r="315" spans="1:5" ht="24.95" customHeight="1" thickBot="1" x14ac:dyDescent="0.3">
      <c r="A315" s="66">
        <v>1</v>
      </c>
      <c r="B315" s="67">
        <v>2</v>
      </c>
      <c r="C315" s="67">
        <v>3</v>
      </c>
      <c r="D315" s="946"/>
      <c r="E315" s="948"/>
    </row>
    <row r="316" spans="1:5" ht="24.95" customHeight="1" thickBot="1" x14ac:dyDescent="0.3">
      <c r="A316" s="254">
        <v>64</v>
      </c>
      <c r="B316" s="265" t="s">
        <v>54</v>
      </c>
      <c r="C316" s="266">
        <v>587320</v>
      </c>
      <c r="D316" s="266">
        <v>-138000</v>
      </c>
      <c r="E316" s="266">
        <v>449320</v>
      </c>
    </row>
    <row r="317" spans="1:5" ht="24.95" customHeight="1" thickBot="1" x14ac:dyDescent="0.3">
      <c r="A317" s="24">
        <v>6413</v>
      </c>
      <c r="B317" s="26" t="s">
        <v>56</v>
      </c>
      <c r="C317" s="35">
        <v>220</v>
      </c>
      <c r="D317" s="35">
        <v>0</v>
      </c>
      <c r="E317" s="35">
        <v>220</v>
      </c>
    </row>
    <row r="318" spans="1:5" ht="24.95" customHeight="1" thickBot="1" x14ac:dyDescent="0.3">
      <c r="A318" s="24">
        <v>6421</v>
      </c>
      <c r="B318" s="26" t="s">
        <v>58</v>
      </c>
      <c r="C318" s="34">
        <v>152000</v>
      </c>
      <c r="D318" s="35">
        <v>0</v>
      </c>
      <c r="E318" s="34">
        <v>152000</v>
      </c>
    </row>
    <row r="319" spans="1:5" ht="27.75" customHeight="1" thickBot="1" x14ac:dyDescent="0.3">
      <c r="A319" s="24">
        <v>6422</v>
      </c>
      <c r="B319" s="26" t="s">
        <v>230</v>
      </c>
      <c r="C319" s="34">
        <v>190000</v>
      </c>
      <c r="D319" s="34">
        <v>-50000</v>
      </c>
      <c r="E319" s="34">
        <v>140000</v>
      </c>
    </row>
    <row r="320" spans="1:5" ht="24.95" customHeight="1" thickBot="1" x14ac:dyDescent="0.3">
      <c r="A320" s="24">
        <v>6423</v>
      </c>
      <c r="B320" s="26" t="s">
        <v>231</v>
      </c>
      <c r="C320" s="34">
        <v>245100</v>
      </c>
      <c r="D320" s="34">
        <v>-88000</v>
      </c>
      <c r="E320" s="34">
        <v>157100</v>
      </c>
    </row>
    <row r="321" spans="1:5" ht="51" customHeight="1" thickBot="1" x14ac:dyDescent="0.3">
      <c r="A321" s="24"/>
      <c r="B321" s="267" t="s">
        <v>232</v>
      </c>
      <c r="C321" s="268">
        <v>587320</v>
      </c>
      <c r="D321" s="268">
        <v>-138000</v>
      </c>
      <c r="E321" s="268">
        <v>449320</v>
      </c>
    </row>
    <row r="322" spans="1:5" ht="24.95" customHeight="1" thickBot="1" x14ac:dyDescent="0.3">
      <c r="A322" s="24">
        <v>6421</v>
      </c>
      <c r="B322" s="26" t="s">
        <v>58</v>
      </c>
      <c r="C322" s="34">
        <v>152000</v>
      </c>
      <c r="D322" s="35">
        <v>0</v>
      </c>
      <c r="E322" s="34">
        <v>152000</v>
      </c>
    </row>
    <row r="323" spans="1:5" ht="24.95" customHeight="1" thickBot="1" x14ac:dyDescent="0.3">
      <c r="A323" s="24">
        <v>6422</v>
      </c>
      <c r="B323" s="26" t="s">
        <v>230</v>
      </c>
      <c r="C323" s="34">
        <v>190000</v>
      </c>
      <c r="D323" s="34">
        <v>-50000</v>
      </c>
      <c r="E323" s="34">
        <v>140000</v>
      </c>
    </row>
    <row r="324" spans="1:5" ht="24.95" customHeight="1" thickBot="1" x14ac:dyDescent="0.3">
      <c r="A324" s="24">
        <v>6423</v>
      </c>
      <c r="B324" s="26" t="s">
        <v>231</v>
      </c>
      <c r="C324" s="34">
        <v>245100</v>
      </c>
      <c r="D324" s="34">
        <v>-88000</v>
      </c>
      <c r="E324" s="34">
        <v>157100</v>
      </c>
    </row>
    <row r="325" spans="1:5" ht="51" customHeight="1" thickBot="1" x14ac:dyDescent="0.3">
      <c r="A325" s="269"/>
      <c r="B325" s="267" t="s">
        <v>233</v>
      </c>
      <c r="C325" s="268">
        <v>587100</v>
      </c>
      <c r="D325" s="268">
        <v>-138000</v>
      </c>
      <c r="E325" s="268">
        <v>449100</v>
      </c>
    </row>
    <row r="326" spans="1:5" ht="24.95" customHeight="1" x14ac:dyDescent="0.25"/>
    <row r="327" spans="1:5" ht="24.95" customHeight="1" x14ac:dyDescent="0.3">
      <c r="B327" s="76" t="s">
        <v>234</v>
      </c>
    </row>
    <row r="328" spans="1:5" ht="24.95" customHeight="1" thickBot="1" x14ac:dyDescent="0.3"/>
    <row r="329" spans="1:5" ht="24.95" customHeight="1" x14ac:dyDescent="0.25">
      <c r="A329" s="63" t="s">
        <v>29</v>
      </c>
      <c r="B329" s="64" t="s">
        <v>30</v>
      </c>
      <c r="C329" s="64" t="s">
        <v>235</v>
      </c>
      <c r="D329" s="64" t="s">
        <v>86</v>
      </c>
      <c r="E329" s="65" t="s">
        <v>13</v>
      </c>
    </row>
    <row r="330" spans="1:5" ht="24.95" customHeight="1" thickBot="1" x14ac:dyDescent="0.3">
      <c r="A330" s="66">
        <v>1</v>
      </c>
      <c r="B330" s="67">
        <v>2</v>
      </c>
      <c r="C330" s="67">
        <v>3</v>
      </c>
      <c r="D330" s="67">
        <v>4</v>
      </c>
      <c r="E330" s="80">
        <v>5</v>
      </c>
    </row>
    <row r="331" spans="1:5" ht="24.95" customHeight="1" thickBot="1" x14ac:dyDescent="0.3">
      <c r="A331" s="254">
        <v>64</v>
      </c>
      <c r="B331" s="255" t="s">
        <v>54</v>
      </c>
      <c r="C331" s="257">
        <v>10000</v>
      </c>
      <c r="D331" s="257">
        <v>0</v>
      </c>
      <c r="E331" s="257">
        <v>10000</v>
      </c>
    </row>
    <row r="332" spans="1:5" ht="24.95" customHeight="1" thickBot="1" x14ac:dyDescent="0.3">
      <c r="A332" s="24">
        <v>64299</v>
      </c>
      <c r="B332" s="26" t="s">
        <v>236</v>
      </c>
      <c r="C332" s="34">
        <v>10000</v>
      </c>
      <c r="D332" s="35">
        <v>0</v>
      </c>
      <c r="E332" s="34">
        <v>10000</v>
      </c>
    </row>
    <row r="333" spans="1:5" ht="24.95" customHeight="1" thickBot="1" x14ac:dyDescent="0.3">
      <c r="A333" s="23"/>
      <c r="B333" s="25"/>
      <c r="C333" s="40"/>
      <c r="D333" s="40"/>
      <c r="E333" s="40"/>
    </row>
    <row r="334" spans="1:5" ht="39.75" customHeight="1" thickBot="1" x14ac:dyDescent="0.3">
      <c r="A334" s="367">
        <v>65</v>
      </c>
      <c r="B334" s="368" t="s">
        <v>61</v>
      </c>
      <c r="C334" s="369">
        <v>3426500</v>
      </c>
      <c r="D334" s="369">
        <v>-710000</v>
      </c>
      <c r="E334" s="369">
        <v>2041500</v>
      </c>
    </row>
    <row r="335" spans="1:5" ht="24.95" customHeight="1" thickBot="1" x14ac:dyDescent="0.3">
      <c r="A335" s="24">
        <v>651291</v>
      </c>
      <c r="B335" s="26" t="s">
        <v>237</v>
      </c>
      <c r="C335" s="34">
        <v>750000</v>
      </c>
      <c r="D335" s="26">
        <v>0</v>
      </c>
      <c r="E335" s="34">
        <v>75000</v>
      </c>
    </row>
    <row r="336" spans="1:5" ht="24.95" customHeight="1" thickBot="1" x14ac:dyDescent="0.3">
      <c r="A336" s="24">
        <v>651292</v>
      </c>
      <c r="B336" s="26" t="s">
        <v>238</v>
      </c>
      <c r="C336" s="34">
        <v>70000</v>
      </c>
      <c r="D336" s="35">
        <v>0</v>
      </c>
      <c r="E336" s="34">
        <v>70000</v>
      </c>
    </row>
    <row r="337" spans="1:5" ht="24.95" customHeight="1" thickBot="1" x14ac:dyDescent="0.3">
      <c r="A337" s="24">
        <v>65141</v>
      </c>
      <c r="B337" s="26" t="s">
        <v>239</v>
      </c>
      <c r="C337" s="34">
        <v>160000</v>
      </c>
      <c r="D337" s="34">
        <v>-80000</v>
      </c>
      <c r="E337" s="34">
        <v>80000</v>
      </c>
    </row>
    <row r="338" spans="1:5" ht="24.95" customHeight="1" thickBot="1" x14ac:dyDescent="0.3">
      <c r="A338" s="24">
        <v>651491</v>
      </c>
      <c r="B338" s="26" t="s">
        <v>240</v>
      </c>
      <c r="C338" s="34">
        <v>2000</v>
      </c>
      <c r="D338" s="35">
        <v>0</v>
      </c>
      <c r="E338" s="34">
        <v>2000</v>
      </c>
    </row>
    <row r="339" spans="1:5" ht="24.95" customHeight="1" thickBot="1" x14ac:dyDescent="0.3">
      <c r="A339" s="24">
        <v>6522</v>
      </c>
      <c r="B339" s="26" t="s">
        <v>66</v>
      </c>
      <c r="C339" s="34">
        <v>20000</v>
      </c>
      <c r="D339" s="35">
        <v>0</v>
      </c>
      <c r="E339" s="34">
        <v>20000</v>
      </c>
    </row>
    <row r="340" spans="1:5" ht="24.95" customHeight="1" thickBot="1" x14ac:dyDescent="0.3">
      <c r="A340" s="24">
        <v>652640</v>
      </c>
      <c r="B340" s="26" t="s">
        <v>241</v>
      </c>
      <c r="C340" s="34">
        <v>28000</v>
      </c>
      <c r="D340" s="35">
        <v>0</v>
      </c>
      <c r="E340" s="34">
        <v>28000</v>
      </c>
    </row>
    <row r="341" spans="1:5" ht="24.95" customHeight="1" thickBot="1" x14ac:dyDescent="0.3">
      <c r="A341" s="24">
        <v>6526420</v>
      </c>
      <c r="B341" s="26" t="s">
        <v>242</v>
      </c>
      <c r="C341" s="34">
        <v>30000</v>
      </c>
      <c r="D341" s="35">
        <v>0</v>
      </c>
      <c r="E341" s="34">
        <v>30000</v>
      </c>
    </row>
    <row r="342" spans="1:5" ht="24.95" customHeight="1" thickBot="1" x14ac:dyDescent="0.3">
      <c r="A342" s="24">
        <v>6526421</v>
      </c>
      <c r="B342" s="26" t="s">
        <v>243</v>
      </c>
      <c r="C342" s="34">
        <v>1000</v>
      </c>
      <c r="D342" s="35">
        <v>0</v>
      </c>
      <c r="E342" s="34">
        <v>1000</v>
      </c>
    </row>
    <row r="343" spans="1:5" ht="24.95" customHeight="1" thickBot="1" x14ac:dyDescent="0.3">
      <c r="A343" s="24">
        <v>652643</v>
      </c>
      <c r="B343" s="26" t="s">
        <v>244</v>
      </c>
      <c r="C343" s="35">
        <v>500</v>
      </c>
      <c r="D343" s="35">
        <v>0</v>
      </c>
      <c r="E343" s="35">
        <v>500</v>
      </c>
    </row>
    <row r="344" spans="1:5" ht="24.95" customHeight="1" thickBot="1" x14ac:dyDescent="0.3">
      <c r="A344" s="24">
        <v>652645</v>
      </c>
      <c r="B344" s="26" t="s">
        <v>245</v>
      </c>
      <c r="C344" s="34">
        <v>230000</v>
      </c>
      <c r="D344" s="34">
        <v>-130000</v>
      </c>
      <c r="E344" s="34">
        <v>100000</v>
      </c>
    </row>
    <row r="345" spans="1:5" ht="24.95" customHeight="1" thickBot="1" x14ac:dyDescent="0.3">
      <c r="A345" s="24">
        <v>652648</v>
      </c>
      <c r="B345" s="26" t="s">
        <v>246</v>
      </c>
      <c r="C345" s="34">
        <v>30000</v>
      </c>
      <c r="D345" s="35">
        <v>0</v>
      </c>
      <c r="E345" s="34">
        <v>30000</v>
      </c>
    </row>
    <row r="346" spans="1:5" ht="24.95" customHeight="1" thickBot="1" x14ac:dyDescent="0.3">
      <c r="A346" s="24">
        <v>652691</v>
      </c>
      <c r="B346" s="26" t="s">
        <v>247</v>
      </c>
      <c r="C346" s="34">
        <v>405000</v>
      </c>
      <c r="D346" s="35">
        <v>0</v>
      </c>
      <c r="E346" s="34">
        <v>405000</v>
      </c>
    </row>
    <row r="347" spans="1:5" ht="24.95" customHeight="1" thickBot="1" x14ac:dyDescent="0.3">
      <c r="A347" s="24">
        <v>65311</v>
      </c>
      <c r="B347" s="26" t="s">
        <v>69</v>
      </c>
      <c r="C347" s="34">
        <v>1000000</v>
      </c>
      <c r="D347" s="34">
        <v>-400000</v>
      </c>
      <c r="E347" s="34">
        <v>600000</v>
      </c>
    </row>
    <row r="348" spans="1:5" ht="24.95" customHeight="1" thickBot="1" x14ac:dyDescent="0.3">
      <c r="A348" s="23">
        <v>6532</v>
      </c>
      <c r="B348" s="25" t="s">
        <v>70</v>
      </c>
      <c r="C348" s="47">
        <v>700000</v>
      </c>
      <c r="D348" s="47">
        <v>-100000</v>
      </c>
      <c r="E348" s="47">
        <v>600000</v>
      </c>
    </row>
    <row r="349" spans="1:5" ht="48.75" customHeight="1" thickBot="1" x14ac:dyDescent="0.3">
      <c r="A349" s="81"/>
      <c r="B349" s="262" t="s">
        <v>248</v>
      </c>
      <c r="C349" s="232">
        <v>3436500</v>
      </c>
      <c r="D349" s="232">
        <v>-710000</v>
      </c>
      <c r="E349" s="232">
        <v>2051500</v>
      </c>
    </row>
    <row r="350" spans="1:5" ht="24.95" customHeight="1" x14ac:dyDescent="0.25"/>
    <row r="351" spans="1:5" ht="24.95" customHeight="1" x14ac:dyDescent="0.3">
      <c r="B351" s="76" t="s">
        <v>249</v>
      </c>
    </row>
    <row r="352" spans="1:5" ht="24.95" customHeight="1" thickBot="1" x14ac:dyDescent="0.3"/>
    <row r="353" spans="1:5" ht="24.95" customHeight="1" x14ac:dyDescent="0.25">
      <c r="A353" s="63" t="s">
        <v>29</v>
      </c>
      <c r="B353" s="64" t="s">
        <v>30</v>
      </c>
      <c r="C353" s="64" t="s">
        <v>250</v>
      </c>
      <c r="D353" s="945"/>
      <c r="E353" s="947"/>
    </row>
    <row r="354" spans="1:5" ht="24.95" customHeight="1" thickBot="1" x14ac:dyDescent="0.3">
      <c r="A354" s="66">
        <v>1</v>
      </c>
      <c r="B354" s="67">
        <v>2</v>
      </c>
      <c r="C354" s="67">
        <v>3</v>
      </c>
      <c r="D354" s="946"/>
      <c r="E354" s="948"/>
    </row>
    <row r="355" spans="1:5" ht="42" customHeight="1" thickBot="1" x14ac:dyDescent="0.3">
      <c r="A355" s="258">
        <v>63</v>
      </c>
      <c r="B355" s="259" t="s">
        <v>43</v>
      </c>
      <c r="C355" s="205">
        <v>2450000</v>
      </c>
      <c r="D355" s="205">
        <v>-1110000</v>
      </c>
      <c r="E355" s="205">
        <v>1340000</v>
      </c>
    </row>
    <row r="356" spans="1:5" ht="24.95" customHeight="1" thickBot="1" x14ac:dyDescent="0.3">
      <c r="A356" s="24">
        <v>63311</v>
      </c>
      <c r="B356" s="26" t="s">
        <v>251</v>
      </c>
      <c r="C356" s="34">
        <v>90000</v>
      </c>
      <c r="D356" s="35">
        <v>0</v>
      </c>
      <c r="E356" s="34">
        <v>90000</v>
      </c>
    </row>
    <row r="357" spans="1:5" ht="24.95" customHeight="1" thickBot="1" x14ac:dyDescent="0.3">
      <c r="A357" s="24">
        <v>63312</v>
      </c>
      <c r="B357" s="26" t="s">
        <v>252</v>
      </c>
      <c r="C357" s="34">
        <v>60000</v>
      </c>
      <c r="D357" s="34">
        <v>-50000</v>
      </c>
      <c r="E357" s="34">
        <v>10000</v>
      </c>
    </row>
    <row r="358" spans="1:5" ht="24.95" customHeight="1" thickBot="1" x14ac:dyDescent="0.3">
      <c r="A358" s="24">
        <v>63321</v>
      </c>
      <c r="B358" s="26" t="s">
        <v>253</v>
      </c>
      <c r="C358" s="34">
        <v>820000</v>
      </c>
      <c r="D358" s="34">
        <v>-110000</v>
      </c>
      <c r="E358" s="34">
        <v>710000</v>
      </c>
    </row>
    <row r="359" spans="1:5" ht="24.95" customHeight="1" thickBot="1" x14ac:dyDescent="0.3">
      <c r="A359" s="24">
        <v>63322</v>
      </c>
      <c r="B359" s="26" t="s">
        <v>254</v>
      </c>
      <c r="C359" s="34">
        <v>630000</v>
      </c>
      <c r="D359" s="34">
        <v>-400000</v>
      </c>
      <c r="E359" s="34">
        <v>230000</v>
      </c>
    </row>
    <row r="360" spans="1:5" ht="24.95" customHeight="1" thickBot="1" x14ac:dyDescent="0.3">
      <c r="A360" s="24">
        <v>63426</v>
      </c>
      <c r="B360" s="26" t="s">
        <v>255</v>
      </c>
      <c r="C360" s="34">
        <v>550000</v>
      </c>
      <c r="D360" s="34">
        <v>-550000</v>
      </c>
      <c r="E360" s="35">
        <v>0</v>
      </c>
    </row>
    <row r="361" spans="1:5" ht="24.95" customHeight="1" thickBot="1" x14ac:dyDescent="0.3">
      <c r="A361" s="24">
        <v>63612</v>
      </c>
      <c r="B361" s="26" t="s">
        <v>51</v>
      </c>
      <c r="C361" s="34">
        <v>10000</v>
      </c>
      <c r="D361" s="35">
        <v>0</v>
      </c>
      <c r="E361" s="34">
        <v>10000</v>
      </c>
    </row>
    <row r="362" spans="1:5" ht="24.95" customHeight="1" thickBot="1" x14ac:dyDescent="0.3">
      <c r="A362" s="23">
        <v>6382</v>
      </c>
      <c r="B362" s="25" t="s">
        <v>256</v>
      </c>
      <c r="C362" s="47">
        <v>290000</v>
      </c>
      <c r="D362" s="40">
        <v>0</v>
      </c>
      <c r="E362" s="47">
        <v>290000</v>
      </c>
    </row>
    <row r="363" spans="1:5" ht="50.25" customHeight="1" thickBot="1" x14ac:dyDescent="0.3">
      <c r="A363" s="229"/>
      <c r="B363" s="270" t="s">
        <v>257</v>
      </c>
      <c r="C363" s="232">
        <v>2450000</v>
      </c>
      <c r="D363" s="232">
        <v>-1110000</v>
      </c>
      <c r="E363" s="232">
        <v>1340000</v>
      </c>
    </row>
    <row r="364" spans="1:5" ht="24.95" customHeight="1" x14ac:dyDescent="0.25"/>
    <row r="365" spans="1:5" ht="24.95" customHeight="1" x14ac:dyDescent="0.3">
      <c r="B365" s="76" t="s">
        <v>258</v>
      </c>
    </row>
    <row r="366" spans="1:5" ht="24.95" customHeight="1" thickBot="1" x14ac:dyDescent="0.3"/>
    <row r="367" spans="1:5" ht="24.95" customHeight="1" x14ac:dyDescent="0.25">
      <c r="A367" s="41" t="s">
        <v>29</v>
      </c>
      <c r="B367" s="42" t="s">
        <v>30</v>
      </c>
      <c r="C367" s="42" t="s">
        <v>250</v>
      </c>
      <c r="D367" s="957"/>
      <c r="E367" s="959"/>
    </row>
    <row r="368" spans="1:5" ht="24.95" customHeight="1" thickBot="1" x14ac:dyDescent="0.3">
      <c r="A368" s="43">
        <v>1</v>
      </c>
      <c r="B368" s="44">
        <v>2</v>
      </c>
      <c r="C368" s="44">
        <v>3</v>
      </c>
      <c r="D368" s="958"/>
      <c r="E368" s="960"/>
    </row>
    <row r="369" spans="1:5" ht="24.95" customHeight="1" thickBot="1" x14ac:dyDescent="0.3">
      <c r="A369" s="271">
        <v>66</v>
      </c>
      <c r="B369" s="272" t="s">
        <v>71</v>
      </c>
      <c r="C369" s="273">
        <v>1000</v>
      </c>
      <c r="D369" s="273">
        <v>0</v>
      </c>
      <c r="E369" s="273">
        <v>1000</v>
      </c>
    </row>
    <row r="370" spans="1:5" ht="26.25" customHeight="1" thickBot="1" x14ac:dyDescent="0.3">
      <c r="A370" s="23">
        <v>66312</v>
      </c>
      <c r="B370" s="25" t="s">
        <v>259</v>
      </c>
      <c r="C370" s="47">
        <v>1000</v>
      </c>
      <c r="D370" s="40">
        <v>0</v>
      </c>
      <c r="E370" s="47">
        <v>1000</v>
      </c>
    </row>
    <row r="371" spans="1:5" ht="33" customHeight="1" thickBot="1" x14ac:dyDescent="0.3">
      <c r="A371" s="228"/>
      <c r="B371" s="270" t="s">
        <v>260</v>
      </c>
      <c r="C371" s="232">
        <v>1000</v>
      </c>
      <c r="D371" s="232">
        <v>0</v>
      </c>
      <c r="E371" s="232">
        <v>1000</v>
      </c>
    </row>
    <row r="372" spans="1:5" ht="24.95" customHeight="1" x14ac:dyDescent="0.25"/>
    <row r="373" spans="1:5" ht="24.95" customHeight="1" x14ac:dyDescent="0.3">
      <c r="B373" s="76" t="s">
        <v>261</v>
      </c>
    </row>
    <row r="374" spans="1:5" ht="24.95" customHeight="1" thickBot="1" x14ac:dyDescent="0.3"/>
    <row r="375" spans="1:5" ht="24.95" customHeight="1" x14ac:dyDescent="0.25">
      <c r="A375" s="41" t="s">
        <v>29</v>
      </c>
      <c r="B375" s="42" t="s">
        <v>30</v>
      </c>
      <c r="C375" s="42" t="s">
        <v>11</v>
      </c>
      <c r="D375" s="42" t="s">
        <v>86</v>
      </c>
      <c r="E375" s="42" t="s">
        <v>13</v>
      </c>
    </row>
    <row r="376" spans="1:5" ht="24.95" customHeight="1" thickBot="1" x14ac:dyDescent="0.3">
      <c r="A376" s="56">
        <v>1</v>
      </c>
      <c r="B376" s="57">
        <v>2</v>
      </c>
      <c r="C376" s="57">
        <v>3</v>
      </c>
      <c r="D376" s="71">
        <v>4</v>
      </c>
      <c r="E376" s="71">
        <v>5</v>
      </c>
    </row>
    <row r="377" spans="1:5" ht="24.95" customHeight="1" thickBot="1" x14ac:dyDescent="0.3">
      <c r="A377" s="30">
        <v>71</v>
      </c>
      <c r="B377" s="259" t="s">
        <v>78</v>
      </c>
      <c r="C377" s="205">
        <v>210000</v>
      </c>
      <c r="D377" s="205">
        <v>25000</v>
      </c>
      <c r="E377" s="205">
        <v>235000</v>
      </c>
    </row>
    <row r="378" spans="1:5" ht="24.95" customHeight="1" thickBot="1" x14ac:dyDescent="0.3">
      <c r="A378" s="24">
        <v>7111</v>
      </c>
      <c r="B378" s="26" t="s">
        <v>80</v>
      </c>
      <c r="C378" s="34">
        <v>210000</v>
      </c>
      <c r="D378" s="34">
        <v>25000</v>
      </c>
      <c r="E378" s="34">
        <v>235000</v>
      </c>
    </row>
    <row r="379" spans="1:5" ht="24.95" customHeight="1" thickBot="1" x14ac:dyDescent="0.3">
      <c r="A379" s="82">
        <v>72</v>
      </c>
      <c r="B379" s="263" t="s">
        <v>81</v>
      </c>
      <c r="C379" s="264">
        <v>7000</v>
      </c>
      <c r="D379" s="264">
        <v>0</v>
      </c>
      <c r="E379" s="264">
        <v>7000</v>
      </c>
    </row>
    <row r="380" spans="1:5" ht="24.95" customHeight="1" thickBot="1" x14ac:dyDescent="0.3">
      <c r="A380" s="84">
        <v>72119</v>
      </c>
      <c r="B380" s="85" t="s">
        <v>83</v>
      </c>
      <c r="C380" s="86">
        <v>7000</v>
      </c>
      <c r="D380" s="87">
        <v>0</v>
      </c>
      <c r="E380" s="88">
        <v>7000</v>
      </c>
    </row>
    <row r="381" spans="1:5" ht="48" customHeight="1" thickBot="1" x14ac:dyDescent="0.3">
      <c r="A381" s="83"/>
      <c r="B381" s="274" t="s">
        <v>262</v>
      </c>
      <c r="C381" s="275">
        <v>217000</v>
      </c>
      <c r="D381" s="275">
        <v>25000</v>
      </c>
      <c r="E381" s="275">
        <v>242000</v>
      </c>
    </row>
    <row r="382" spans="1:5" ht="24.95" customHeight="1" x14ac:dyDescent="0.25"/>
    <row r="383" spans="1:5" ht="24.95" customHeight="1" x14ac:dyDescent="0.25">
      <c r="B383" s="22" t="s">
        <v>263</v>
      </c>
    </row>
    <row r="384" spans="1:5" ht="24.95" customHeight="1" thickBot="1" x14ac:dyDescent="0.3"/>
    <row r="385" spans="1:6" ht="24.95" customHeight="1" x14ac:dyDescent="0.25">
      <c r="A385" s="41" t="s">
        <v>264</v>
      </c>
      <c r="B385" s="42" t="s">
        <v>30</v>
      </c>
      <c r="C385" s="42" t="s">
        <v>11</v>
      </c>
      <c r="D385" s="42" t="s">
        <v>86</v>
      </c>
      <c r="E385" s="42" t="s">
        <v>13</v>
      </c>
    </row>
    <row r="386" spans="1:6" ht="24.95" customHeight="1" thickBot="1" x14ac:dyDescent="0.3">
      <c r="A386" s="56">
        <v>1</v>
      </c>
      <c r="B386" s="57">
        <v>2</v>
      </c>
      <c r="C386" s="57">
        <v>3</v>
      </c>
      <c r="D386" s="57">
        <v>4</v>
      </c>
      <c r="E386" s="44">
        <v>5</v>
      </c>
    </row>
    <row r="387" spans="1:6" ht="25.5" customHeight="1" thickBot="1" x14ac:dyDescent="0.3">
      <c r="A387" s="117">
        <v>1</v>
      </c>
      <c r="B387" s="89" t="s">
        <v>265</v>
      </c>
      <c r="C387" s="90">
        <v>3927000</v>
      </c>
      <c r="D387" s="307">
        <v>-45000</v>
      </c>
      <c r="E387" s="308">
        <v>3882000</v>
      </c>
      <c r="F387" s="319"/>
    </row>
    <row r="388" spans="1:6" ht="24.95" customHeight="1" thickBot="1" x14ac:dyDescent="0.3">
      <c r="A388" s="117">
        <v>3</v>
      </c>
      <c r="B388" s="89" t="s">
        <v>266</v>
      </c>
      <c r="C388" s="90">
        <v>587100</v>
      </c>
      <c r="D388" s="307">
        <v>-138000</v>
      </c>
      <c r="E388" s="308">
        <v>449100</v>
      </c>
      <c r="F388" s="319"/>
    </row>
    <row r="389" spans="1:6" ht="27.75" customHeight="1" thickBot="1" x14ac:dyDescent="0.3">
      <c r="A389" s="117">
        <v>4</v>
      </c>
      <c r="B389" s="89" t="s">
        <v>267</v>
      </c>
      <c r="C389" s="90">
        <v>3436500</v>
      </c>
      <c r="D389" s="307">
        <v>-710000</v>
      </c>
      <c r="E389" s="308">
        <v>2051500</v>
      </c>
      <c r="F389" s="319"/>
    </row>
    <row r="390" spans="1:6" ht="24.95" customHeight="1" thickBot="1" x14ac:dyDescent="0.3">
      <c r="A390" s="117">
        <v>5</v>
      </c>
      <c r="B390" s="89" t="s">
        <v>268</v>
      </c>
      <c r="C390" s="90">
        <v>2450000</v>
      </c>
      <c r="D390" s="307">
        <v>-1110000</v>
      </c>
      <c r="E390" s="308">
        <v>1340000</v>
      </c>
      <c r="F390" s="319"/>
    </row>
    <row r="391" spans="1:6" ht="24.95" customHeight="1" thickBot="1" x14ac:dyDescent="0.3">
      <c r="A391" s="117">
        <v>6</v>
      </c>
      <c r="B391" s="89" t="s">
        <v>269</v>
      </c>
      <c r="C391" s="90">
        <v>1000</v>
      </c>
      <c r="D391" s="307">
        <v>0</v>
      </c>
      <c r="E391" s="308">
        <v>1000</v>
      </c>
      <c r="F391" s="319"/>
    </row>
    <row r="392" spans="1:6" ht="27.75" customHeight="1" thickBot="1" x14ac:dyDescent="0.3">
      <c r="A392" s="117">
        <v>7</v>
      </c>
      <c r="B392" s="89" t="s">
        <v>270</v>
      </c>
      <c r="C392" s="90">
        <v>217000</v>
      </c>
      <c r="D392" s="307">
        <v>25000</v>
      </c>
      <c r="E392" s="309">
        <v>242000</v>
      </c>
      <c r="F392" s="319"/>
    </row>
    <row r="393" spans="1:6" ht="24.95" customHeight="1" thickBot="1" x14ac:dyDescent="0.3">
      <c r="A393" s="117">
        <v>8</v>
      </c>
      <c r="B393" s="89" t="s">
        <v>271</v>
      </c>
      <c r="C393" s="320"/>
      <c r="D393" s="330"/>
      <c r="E393" s="331"/>
      <c r="F393" s="319"/>
    </row>
    <row r="394" spans="1:6" ht="42" customHeight="1" thickBot="1" x14ac:dyDescent="0.3">
      <c r="A394" s="117"/>
      <c r="B394" s="321" t="s">
        <v>272</v>
      </c>
      <c r="C394" s="322">
        <v>10618600</v>
      </c>
      <c r="D394" s="322">
        <v>-1978000</v>
      </c>
      <c r="E394" s="322">
        <v>7965600</v>
      </c>
      <c r="F394" s="319"/>
    </row>
    <row r="395" spans="1:6" ht="24.95" customHeight="1" x14ac:dyDescent="0.25"/>
    <row r="396" spans="1:6" ht="24.95" customHeight="1" x14ac:dyDescent="0.25"/>
    <row r="397" spans="1:6" ht="24.95" customHeight="1" x14ac:dyDescent="0.25">
      <c r="B397" s="22" t="s">
        <v>273</v>
      </c>
    </row>
    <row r="398" spans="1:6" ht="24.95" customHeight="1" x14ac:dyDescent="0.25">
      <c r="B398" s="22" t="s">
        <v>274</v>
      </c>
    </row>
    <row r="399" spans="1:6" ht="24.95" customHeight="1" thickBot="1" x14ac:dyDescent="0.3"/>
    <row r="400" spans="1:6" ht="24.95" customHeight="1" x14ac:dyDescent="0.25">
      <c r="A400" s="41" t="s">
        <v>29</v>
      </c>
      <c r="B400" s="115" t="s">
        <v>30</v>
      </c>
      <c r="C400" s="115" t="s">
        <v>214</v>
      </c>
      <c r="D400" s="122" t="s">
        <v>86</v>
      </c>
      <c r="E400" s="42" t="s">
        <v>275</v>
      </c>
    </row>
    <row r="401" spans="1:5" ht="24.95" customHeight="1" thickBot="1" x14ac:dyDescent="0.3">
      <c r="A401" s="43">
        <v>1</v>
      </c>
      <c r="B401" s="118">
        <v>2</v>
      </c>
      <c r="C401" s="119">
        <v>3</v>
      </c>
      <c r="D401" s="123">
        <v>4</v>
      </c>
      <c r="E401" s="120"/>
    </row>
    <row r="402" spans="1:5" ht="41.25" customHeight="1" thickBot="1" x14ac:dyDescent="0.3">
      <c r="A402" s="134" t="s">
        <v>276</v>
      </c>
      <c r="B402" s="121" t="s">
        <v>216</v>
      </c>
      <c r="C402" s="129">
        <v>10658570</v>
      </c>
      <c r="D402" s="129">
        <v>-1957750</v>
      </c>
      <c r="E402" s="317">
        <v>8700820</v>
      </c>
    </row>
    <row r="403" spans="1:5" ht="24.95" customHeight="1" thickBot="1" x14ac:dyDescent="0.3">
      <c r="A403" s="27"/>
      <c r="B403" s="113"/>
      <c r="C403" s="124"/>
      <c r="D403" s="127"/>
      <c r="E403" s="318"/>
    </row>
    <row r="404" spans="1:5" ht="76.5" customHeight="1" thickBot="1" x14ac:dyDescent="0.3">
      <c r="A404" s="135" t="s">
        <v>277</v>
      </c>
      <c r="B404" s="116" t="s">
        <v>278</v>
      </c>
      <c r="C404" s="130">
        <v>8825250</v>
      </c>
      <c r="D404" s="131">
        <v>-1977750</v>
      </c>
      <c r="E404" s="131">
        <v>6847500</v>
      </c>
    </row>
    <row r="405" spans="1:5" ht="24.95" customHeight="1" x14ac:dyDescent="0.25">
      <c r="A405" s="963"/>
      <c r="B405" s="964"/>
      <c r="C405" s="964"/>
      <c r="D405" s="965"/>
      <c r="E405" s="966"/>
    </row>
    <row r="406" spans="1:5" ht="24.95" customHeight="1" thickBot="1" x14ac:dyDescent="0.3">
      <c r="A406" s="967"/>
      <c r="B406" s="968"/>
      <c r="C406" s="968"/>
      <c r="D406" s="968"/>
      <c r="E406" s="966"/>
    </row>
    <row r="407" spans="1:5" ht="51" customHeight="1" thickBot="1" x14ac:dyDescent="0.3">
      <c r="A407" s="133" t="s">
        <v>279</v>
      </c>
      <c r="B407" s="114" t="s">
        <v>280</v>
      </c>
      <c r="C407" s="132">
        <v>2021500</v>
      </c>
      <c r="D407" s="132">
        <v>-74000</v>
      </c>
      <c r="E407" s="148">
        <v>1947500</v>
      </c>
    </row>
    <row r="408" spans="1:5" ht="24.95" customHeight="1" x14ac:dyDescent="0.25">
      <c r="A408" s="963"/>
      <c r="B408" s="964"/>
      <c r="C408" s="964"/>
      <c r="D408" s="964"/>
      <c r="E408" s="966"/>
    </row>
    <row r="409" spans="1:5" ht="24.95" customHeight="1" thickBot="1" x14ac:dyDescent="0.3">
      <c r="A409" s="967"/>
      <c r="B409" s="968"/>
      <c r="C409" s="968"/>
      <c r="D409" s="968"/>
      <c r="E409" s="966"/>
    </row>
    <row r="410" spans="1:5" ht="24.95" customHeight="1" x14ac:dyDescent="0.25">
      <c r="A410" s="973" t="s">
        <v>281</v>
      </c>
      <c r="B410" s="973" t="s">
        <v>282</v>
      </c>
      <c r="C410" s="969">
        <v>448800</v>
      </c>
      <c r="D410" s="969">
        <v>-145000</v>
      </c>
      <c r="E410" s="975">
        <v>303800</v>
      </c>
    </row>
    <row r="411" spans="1:5" ht="24.95" customHeight="1" thickBot="1" x14ac:dyDescent="0.3">
      <c r="A411" s="974"/>
      <c r="B411" s="974"/>
      <c r="C411" s="970"/>
      <c r="D411" s="970"/>
      <c r="E411" s="976"/>
    </row>
    <row r="412" spans="1:5" ht="24.95" customHeight="1" x14ac:dyDescent="0.25">
      <c r="A412" s="918"/>
      <c r="B412" s="919"/>
      <c r="C412" s="919"/>
      <c r="D412" s="919"/>
      <c r="E412" s="921"/>
    </row>
    <row r="413" spans="1:5" ht="24.95" customHeight="1" thickBot="1" x14ac:dyDescent="0.3">
      <c r="A413" s="922"/>
      <c r="B413" s="923"/>
      <c r="C413" s="923"/>
      <c r="D413" s="920"/>
      <c r="E413" s="921"/>
    </row>
    <row r="414" spans="1:5" ht="24.95" customHeight="1" thickBot="1" x14ac:dyDescent="0.3">
      <c r="A414" s="27">
        <v>31</v>
      </c>
      <c r="B414" s="97" t="s">
        <v>283</v>
      </c>
      <c r="C414" s="102">
        <v>38000</v>
      </c>
      <c r="D414" s="102">
        <v>0</v>
      </c>
      <c r="E414" s="371">
        <v>38000</v>
      </c>
    </row>
    <row r="415" spans="1:5" ht="24.95" customHeight="1" thickBot="1" x14ac:dyDescent="0.3">
      <c r="A415" s="27">
        <v>312</v>
      </c>
      <c r="B415" s="97" t="s">
        <v>93</v>
      </c>
      <c r="C415" s="102">
        <v>38000</v>
      </c>
      <c r="D415" s="102">
        <v>0</v>
      </c>
      <c r="E415" s="161">
        <v>38000</v>
      </c>
    </row>
    <row r="416" spans="1:5" ht="24.95" customHeight="1" thickBot="1" x14ac:dyDescent="0.3">
      <c r="A416" s="24">
        <v>3121</v>
      </c>
      <c r="B416" s="98" t="s">
        <v>93</v>
      </c>
      <c r="C416" s="101">
        <v>38000</v>
      </c>
      <c r="D416" s="295">
        <v>0</v>
      </c>
      <c r="E416" s="138">
        <v>38000</v>
      </c>
    </row>
    <row r="417" spans="1:5" ht="24.95" customHeight="1" thickBot="1" x14ac:dyDescent="0.3">
      <c r="A417" s="27">
        <v>32</v>
      </c>
      <c r="B417" s="97" t="s">
        <v>284</v>
      </c>
      <c r="C417" s="102">
        <v>380800</v>
      </c>
      <c r="D417" s="102">
        <v>-145000</v>
      </c>
      <c r="E417" s="361">
        <v>235800</v>
      </c>
    </row>
    <row r="418" spans="1:5" ht="24.95" customHeight="1" thickBot="1" x14ac:dyDescent="0.3">
      <c r="A418" s="27">
        <v>323</v>
      </c>
      <c r="B418" s="97" t="s">
        <v>113</v>
      </c>
      <c r="C418" s="102">
        <v>1800</v>
      </c>
      <c r="D418" s="102">
        <v>0</v>
      </c>
      <c r="E418" s="161">
        <v>1800</v>
      </c>
    </row>
    <row r="419" spans="1:5" ht="24.95" customHeight="1" thickBot="1" x14ac:dyDescent="0.3">
      <c r="A419" s="24">
        <v>3239</v>
      </c>
      <c r="B419" s="98" t="s">
        <v>121</v>
      </c>
      <c r="C419" s="101">
        <v>1800</v>
      </c>
      <c r="D419" s="295">
        <v>0</v>
      </c>
      <c r="E419" s="138">
        <v>1800</v>
      </c>
    </row>
    <row r="420" spans="1:5" ht="24.95" customHeight="1" thickBot="1" x14ac:dyDescent="0.3">
      <c r="A420" s="27">
        <v>329</v>
      </c>
      <c r="B420" s="97" t="s">
        <v>285</v>
      </c>
      <c r="C420" s="102">
        <v>379000</v>
      </c>
      <c r="D420" s="102">
        <v>-145000</v>
      </c>
      <c r="E420" s="168">
        <v>234000</v>
      </c>
    </row>
    <row r="421" spans="1:5" ht="24.95" customHeight="1" thickBot="1" x14ac:dyDescent="0.3">
      <c r="A421" s="24">
        <v>3291</v>
      </c>
      <c r="B421" s="98" t="s">
        <v>286</v>
      </c>
      <c r="C421" s="104">
        <v>0</v>
      </c>
      <c r="D421" s="296">
        <v>5000</v>
      </c>
      <c r="E421" s="138">
        <v>5000</v>
      </c>
    </row>
    <row r="422" spans="1:5" ht="24.95" customHeight="1" thickBot="1" x14ac:dyDescent="0.3">
      <c r="A422" s="24">
        <v>3292</v>
      </c>
      <c r="B422" s="98" t="s">
        <v>124</v>
      </c>
      <c r="C422" s="101">
        <v>24000</v>
      </c>
      <c r="D422" s="295">
        <v>0</v>
      </c>
      <c r="E422" s="164">
        <v>24000</v>
      </c>
    </row>
    <row r="423" spans="1:5" ht="24.95" customHeight="1" thickBot="1" x14ac:dyDescent="0.3">
      <c r="A423" s="24">
        <v>3293</v>
      </c>
      <c r="B423" s="98" t="s">
        <v>125</v>
      </c>
      <c r="C423" s="101">
        <v>150000</v>
      </c>
      <c r="D423" s="138">
        <v>-50000</v>
      </c>
      <c r="E423" s="34">
        <v>100000</v>
      </c>
    </row>
    <row r="424" spans="1:5" ht="24.95" customHeight="1" thickBot="1" x14ac:dyDescent="0.3">
      <c r="A424" s="24">
        <v>3296</v>
      </c>
      <c r="B424" s="98" t="s">
        <v>128</v>
      </c>
      <c r="C424" s="101">
        <v>200000</v>
      </c>
      <c r="D424" s="138">
        <v>-100000</v>
      </c>
      <c r="E424" s="34">
        <v>100000</v>
      </c>
    </row>
    <row r="425" spans="1:5" ht="24.95" customHeight="1" thickBot="1" x14ac:dyDescent="0.3">
      <c r="A425" s="24">
        <v>3299</v>
      </c>
      <c r="B425" s="98" t="s">
        <v>287</v>
      </c>
      <c r="C425" s="101">
        <v>5000</v>
      </c>
      <c r="D425" s="137">
        <v>0</v>
      </c>
      <c r="E425" s="47">
        <v>5000</v>
      </c>
    </row>
    <row r="426" spans="1:5" ht="29.25" customHeight="1" thickBot="1" x14ac:dyDescent="0.3">
      <c r="A426" s="971" t="s">
        <v>288</v>
      </c>
      <c r="B426" s="972"/>
      <c r="C426" s="112">
        <v>418800</v>
      </c>
      <c r="D426" s="112">
        <v>-145000</v>
      </c>
      <c r="E426" s="370">
        <v>273800</v>
      </c>
    </row>
    <row r="427" spans="1:5" ht="24.95" customHeight="1" thickBot="1" x14ac:dyDescent="0.3">
      <c r="A427" s="27">
        <v>32</v>
      </c>
      <c r="B427" s="97" t="s">
        <v>284</v>
      </c>
      <c r="C427" s="102">
        <v>30000</v>
      </c>
      <c r="D427" s="102">
        <v>0</v>
      </c>
      <c r="E427" s="297">
        <v>30000</v>
      </c>
    </row>
    <row r="428" spans="1:5" ht="24.95" customHeight="1" thickBot="1" x14ac:dyDescent="0.3">
      <c r="A428" s="27">
        <v>323</v>
      </c>
      <c r="B428" s="97" t="s">
        <v>113</v>
      </c>
      <c r="C428" s="102">
        <v>30000</v>
      </c>
      <c r="D428" s="102">
        <v>0</v>
      </c>
      <c r="E428" s="161">
        <v>30000</v>
      </c>
    </row>
    <row r="429" spans="1:5" ht="24.95" customHeight="1" thickBot="1" x14ac:dyDescent="0.3">
      <c r="A429" s="24">
        <v>3237</v>
      </c>
      <c r="B429" s="98" t="s">
        <v>119</v>
      </c>
      <c r="C429" s="101">
        <v>30000</v>
      </c>
      <c r="D429" s="137">
        <v>0</v>
      </c>
      <c r="E429" s="47">
        <v>30000</v>
      </c>
    </row>
    <row r="430" spans="1:5" ht="24.95" customHeight="1" x14ac:dyDescent="0.25">
      <c r="A430" s="951" t="s">
        <v>289</v>
      </c>
      <c r="B430" s="952"/>
      <c r="C430" s="955">
        <v>30000</v>
      </c>
      <c r="D430" s="955">
        <v>0</v>
      </c>
      <c r="E430" s="949">
        <v>30000</v>
      </c>
    </row>
    <row r="431" spans="1:5" ht="24.95" customHeight="1" thickBot="1" x14ac:dyDescent="0.3">
      <c r="A431" s="953"/>
      <c r="B431" s="954"/>
      <c r="C431" s="956"/>
      <c r="D431" s="956"/>
      <c r="E431" s="950"/>
    </row>
    <row r="432" spans="1:5" ht="24.95" customHeight="1" x14ac:dyDescent="0.25">
      <c r="A432" s="810"/>
      <c r="B432" s="811"/>
      <c r="C432" s="811"/>
      <c r="D432" s="812"/>
      <c r="E432" s="813"/>
    </row>
    <row r="433" spans="1:5" ht="24.95" customHeight="1" thickBot="1" x14ac:dyDescent="0.3">
      <c r="A433" s="814"/>
      <c r="B433" s="815"/>
      <c r="C433" s="812"/>
      <c r="D433" s="812"/>
      <c r="E433" s="813"/>
    </row>
    <row r="434" spans="1:5" ht="110.25" customHeight="1" thickBot="1" x14ac:dyDescent="0.3">
      <c r="A434" s="140" t="s">
        <v>290</v>
      </c>
      <c r="B434" s="139" t="s">
        <v>291</v>
      </c>
      <c r="C434" s="142">
        <v>1572700</v>
      </c>
      <c r="D434" s="142">
        <v>71000</v>
      </c>
      <c r="E434" s="131">
        <v>1643700</v>
      </c>
    </row>
    <row r="435" spans="1:5" ht="24.95" customHeight="1" x14ac:dyDescent="0.25">
      <c r="A435" s="918"/>
      <c r="B435" s="919"/>
      <c r="C435" s="920"/>
      <c r="D435" s="920"/>
      <c r="E435" s="921"/>
    </row>
    <row r="436" spans="1:5" ht="24.95" customHeight="1" thickBot="1" x14ac:dyDescent="0.3">
      <c r="A436" s="922"/>
      <c r="B436" s="923"/>
      <c r="C436" s="923"/>
      <c r="D436" s="920"/>
      <c r="E436" s="921"/>
    </row>
    <row r="437" spans="1:5" ht="24.95" customHeight="1" thickBot="1" x14ac:dyDescent="0.3">
      <c r="A437" s="27">
        <v>31</v>
      </c>
      <c r="B437" s="97" t="s">
        <v>283</v>
      </c>
      <c r="C437" s="102">
        <v>1068000</v>
      </c>
      <c r="D437" s="102">
        <v>0</v>
      </c>
      <c r="E437" s="161">
        <v>1068000</v>
      </c>
    </row>
    <row r="438" spans="1:5" ht="24.95" customHeight="1" thickBot="1" x14ac:dyDescent="0.3">
      <c r="A438" s="27">
        <v>311</v>
      </c>
      <c r="B438" s="97" t="s">
        <v>90</v>
      </c>
      <c r="C438" s="102">
        <v>893000</v>
      </c>
      <c r="D438" s="102">
        <v>0</v>
      </c>
      <c r="E438" s="161">
        <v>893000</v>
      </c>
    </row>
    <row r="439" spans="1:5" ht="24.95" customHeight="1" thickBot="1" x14ac:dyDescent="0.3">
      <c r="A439" s="24">
        <v>3111</v>
      </c>
      <c r="B439" s="98" t="s">
        <v>292</v>
      </c>
      <c r="C439" s="101">
        <v>893000</v>
      </c>
      <c r="D439" s="137">
        <v>0</v>
      </c>
      <c r="E439" s="47">
        <v>893000</v>
      </c>
    </row>
    <row r="440" spans="1:5" ht="24.95" customHeight="1" thickBot="1" x14ac:dyDescent="0.3">
      <c r="A440" s="27">
        <v>312</v>
      </c>
      <c r="B440" s="97" t="s">
        <v>93</v>
      </c>
      <c r="C440" s="102">
        <v>23000</v>
      </c>
      <c r="D440" s="102">
        <v>0</v>
      </c>
      <c r="E440" s="161">
        <v>23000</v>
      </c>
    </row>
    <row r="441" spans="1:5" ht="24.95" customHeight="1" thickBot="1" x14ac:dyDescent="0.3">
      <c r="A441" s="24">
        <v>3121</v>
      </c>
      <c r="B441" s="98" t="s">
        <v>93</v>
      </c>
      <c r="C441" s="101">
        <v>23000</v>
      </c>
      <c r="D441" s="137">
        <v>0</v>
      </c>
      <c r="E441" s="47">
        <v>23000</v>
      </c>
    </row>
    <row r="442" spans="1:5" ht="24.95" customHeight="1" thickBot="1" x14ac:dyDescent="0.3">
      <c r="A442" s="27">
        <v>313</v>
      </c>
      <c r="B442" s="97" t="s">
        <v>293</v>
      </c>
      <c r="C442" s="102">
        <v>152000</v>
      </c>
      <c r="D442" s="102">
        <v>0</v>
      </c>
      <c r="E442" s="161">
        <v>152000</v>
      </c>
    </row>
    <row r="443" spans="1:5" ht="24.95" customHeight="1" thickBot="1" x14ac:dyDescent="0.3">
      <c r="A443" s="23">
        <v>3132</v>
      </c>
      <c r="B443" s="149" t="s">
        <v>294</v>
      </c>
      <c r="C443" s="155">
        <v>148200</v>
      </c>
      <c r="D443" s="152">
        <v>0</v>
      </c>
      <c r="E443" s="47">
        <v>148200</v>
      </c>
    </row>
    <row r="444" spans="1:5" ht="24.95" customHeight="1" thickBot="1" x14ac:dyDescent="0.3">
      <c r="A444" s="81">
        <v>3133</v>
      </c>
      <c r="B444" s="335" t="s">
        <v>295</v>
      </c>
      <c r="C444" s="336">
        <v>3800</v>
      </c>
      <c r="D444" s="337">
        <v>0</v>
      </c>
      <c r="E444" s="338">
        <v>3800</v>
      </c>
    </row>
    <row r="445" spans="1:5" ht="24.95" customHeight="1" thickBot="1" x14ac:dyDescent="0.3">
      <c r="A445" s="27">
        <v>32</v>
      </c>
      <c r="B445" s="113" t="s">
        <v>284</v>
      </c>
      <c r="C445" s="281">
        <v>219750</v>
      </c>
      <c r="D445" s="281">
        <v>11000</v>
      </c>
      <c r="E445" s="334">
        <v>230750</v>
      </c>
    </row>
    <row r="446" spans="1:5" ht="27" customHeight="1" thickBot="1" x14ac:dyDescent="0.3">
      <c r="A446" s="27">
        <v>321</v>
      </c>
      <c r="B446" s="97" t="s">
        <v>296</v>
      </c>
      <c r="C446" s="102">
        <v>60000</v>
      </c>
      <c r="D446" s="102">
        <v>3000</v>
      </c>
      <c r="E446" s="161">
        <v>63000</v>
      </c>
    </row>
    <row r="447" spans="1:5" ht="24.95" customHeight="1" thickBot="1" x14ac:dyDescent="0.3">
      <c r="A447" s="24">
        <v>3211</v>
      </c>
      <c r="B447" s="98" t="s">
        <v>102</v>
      </c>
      <c r="C447" s="101">
        <v>30000</v>
      </c>
      <c r="D447" s="138">
        <v>3000</v>
      </c>
      <c r="E447" s="34">
        <v>33000</v>
      </c>
    </row>
    <row r="448" spans="1:5" ht="24.95" customHeight="1" thickBot="1" x14ac:dyDescent="0.3">
      <c r="A448" s="24">
        <v>3212</v>
      </c>
      <c r="B448" s="98" t="s">
        <v>297</v>
      </c>
      <c r="C448" s="101">
        <v>9000</v>
      </c>
      <c r="D448" s="137">
        <v>0</v>
      </c>
      <c r="E448" s="34">
        <v>9000</v>
      </c>
    </row>
    <row r="449" spans="1:5" ht="24.95" customHeight="1" thickBot="1" x14ac:dyDescent="0.3">
      <c r="A449" s="24">
        <v>3213</v>
      </c>
      <c r="B449" s="98" t="s">
        <v>104</v>
      </c>
      <c r="C449" s="101">
        <v>11000</v>
      </c>
      <c r="D449" s="137">
        <v>0</v>
      </c>
      <c r="E449" s="34">
        <v>11000</v>
      </c>
    </row>
    <row r="450" spans="1:5" ht="24.95" customHeight="1" thickBot="1" x14ac:dyDescent="0.3">
      <c r="A450" s="24">
        <v>3214</v>
      </c>
      <c r="B450" s="98" t="s">
        <v>298</v>
      </c>
      <c r="C450" s="101">
        <v>10000</v>
      </c>
      <c r="D450" s="137">
        <v>0</v>
      </c>
      <c r="E450" s="47">
        <v>10000</v>
      </c>
    </row>
    <row r="451" spans="1:5" ht="24.95" customHeight="1" thickBot="1" x14ac:dyDescent="0.3">
      <c r="A451" s="27">
        <v>322</v>
      </c>
      <c r="B451" s="97" t="s">
        <v>299</v>
      </c>
      <c r="C451" s="102">
        <v>1920</v>
      </c>
      <c r="D451" s="102">
        <v>0</v>
      </c>
      <c r="E451" s="161">
        <v>1920</v>
      </c>
    </row>
    <row r="452" spans="1:5" ht="24.95" customHeight="1" thickBot="1" x14ac:dyDescent="0.3">
      <c r="A452" s="24">
        <v>3221</v>
      </c>
      <c r="B452" s="98" t="s">
        <v>300</v>
      </c>
      <c r="C452" s="101">
        <v>1920</v>
      </c>
      <c r="D452" s="137">
        <v>0</v>
      </c>
      <c r="E452" s="47">
        <v>1920</v>
      </c>
    </row>
    <row r="453" spans="1:5" ht="24.95" customHeight="1" thickBot="1" x14ac:dyDescent="0.3">
      <c r="A453" s="27">
        <v>323</v>
      </c>
      <c r="B453" s="97" t="s">
        <v>113</v>
      </c>
      <c r="C453" s="102">
        <v>141830</v>
      </c>
      <c r="D453" s="102">
        <v>0</v>
      </c>
      <c r="E453" s="161">
        <v>141830</v>
      </c>
    </row>
    <row r="454" spans="1:5" ht="24.95" customHeight="1" thickBot="1" x14ac:dyDescent="0.3">
      <c r="A454" s="24">
        <v>3232</v>
      </c>
      <c r="B454" s="98" t="s">
        <v>301</v>
      </c>
      <c r="C454" s="104">
        <v>630</v>
      </c>
      <c r="D454" s="137">
        <v>0</v>
      </c>
      <c r="E454" s="35">
        <v>630</v>
      </c>
    </row>
    <row r="455" spans="1:5" ht="24.95" customHeight="1" thickBot="1" x14ac:dyDescent="0.3">
      <c r="A455" s="24">
        <v>3236</v>
      </c>
      <c r="B455" s="98" t="s">
        <v>302</v>
      </c>
      <c r="C455" s="101">
        <v>13000</v>
      </c>
      <c r="D455" s="137">
        <v>0</v>
      </c>
      <c r="E455" s="34">
        <v>13000</v>
      </c>
    </row>
    <row r="456" spans="1:5" ht="24.95" customHeight="1" thickBot="1" x14ac:dyDescent="0.3">
      <c r="A456" s="24">
        <v>3237</v>
      </c>
      <c r="B456" s="98" t="s">
        <v>119</v>
      </c>
      <c r="C456" s="101">
        <v>117000</v>
      </c>
      <c r="D456" s="137">
        <v>0</v>
      </c>
      <c r="E456" s="34">
        <v>117000</v>
      </c>
    </row>
    <row r="457" spans="1:5" ht="24.95" customHeight="1" thickBot="1" x14ac:dyDescent="0.3">
      <c r="A457" s="24"/>
      <c r="B457" s="98"/>
      <c r="C457" s="101">
        <v>11200</v>
      </c>
      <c r="D457" s="137">
        <v>0</v>
      </c>
      <c r="E457" s="47">
        <v>11200</v>
      </c>
    </row>
    <row r="458" spans="1:5" ht="25.5" customHeight="1" thickBot="1" x14ac:dyDescent="0.3">
      <c r="A458" s="27">
        <v>329</v>
      </c>
      <c r="B458" s="97" t="s">
        <v>122</v>
      </c>
      <c r="C458" s="102">
        <v>16000</v>
      </c>
      <c r="D458" s="102">
        <v>8000</v>
      </c>
      <c r="E458" s="161">
        <v>24000</v>
      </c>
    </row>
    <row r="459" spans="1:5" ht="24.95" customHeight="1" thickBot="1" x14ac:dyDescent="0.3">
      <c r="A459" s="24">
        <v>3295</v>
      </c>
      <c r="B459" s="98" t="s">
        <v>127</v>
      </c>
      <c r="C459" s="101">
        <v>10000</v>
      </c>
      <c r="D459" s="138">
        <v>-2000</v>
      </c>
      <c r="E459" s="34">
        <v>8000</v>
      </c>
    </row>
    <row r="460" spans="1:5" ht="24.95" customHeight="1" thickBot="1" x14ac:dyDescent="0.3">
      <c r="A460" s="24">
        <v>3299</v>
      </c>
      <c r="B460" s="98" t="s">
        <v>285</v>
      </c>
      <c r="C460" s="101">
        <v>6000</v>
      </c>
      <c r="D460" s="138">
        <v>10000</v>
      </c>
      <c r="E460" s="47">
        <v>16000</v>
      </c>
    </row>
    <row r="461" spans="1:5" ht="24.95" customHeight="1" thickBot="1" x14ac:dyDescent="0.3">
      <c r="A461" s="27">
        <v>34</v>
      </c>
      <c r="B461" s="97" t="s">
        <v>303</v>
      </c>
      <c r="C461" s="102">
        <v>45000</v>
      </c>
      <c r="D461" s="102">
        <v>0</v>
      </c>
      <c r="E461" s="161">
        <v>45000</v>
      </c>
    </row>
    <row r="462" spans="1:5" ht="24.95" customHeight="1" thickBot="1" x14ac:dyDescent="0.3">
      <c r="A462" s="27">
        <v>343</v>
      </c>
      <c r="B462" s="97" t="s">
        <v>131</v>
      </c>
      <c r="C462" s="102">
        <v>45000</v>
      </c>
      <c r="D462" s="102">
        <v>0</v>
      </c>
      <c r="E462" s="161">
        <v>45000</v>
      </c>
    </row>
    <row r="463" spans="1:5" ht="24.95" customHeight="1" thickBot="1" x14ac:dyDescent="0.3">
      <c r="A463" s="24">
        <v>3431</v>
      </c>
      <c r="B463" s="98" t="s">
        <v>304</v>
      </c>
      <c r="C463" s="101">
        <v>12000</v>
      </c>
      <c r="D463" s="137">
        <v>0</v>
      </c>
      <c r="E463" s="34">
        <v>12000</v>
      </c>
    </row>
    <row r="464" spans="1:5" ht="24.95" customHeight="1" thickBot="1" x14ac:dyDescent="0.3">
      <c r="A464" s="24">
        <v>3434</v>
      </c>
      <c r="B464" s="98" t="s">
        <v>305</v>
      </c>
      <c r="C464" s="101">
        <v>33000</v>
      </c>
      <c r="D464" s="143">
        <v>0</v>
      </c>
      <c r="E464" s="47">
        <v>33000</v>
      </c>
    </row>
    <row r="465" spans="1:5" ht="24.95" customHeight="1" x14ac:dyDescent="0.25">
      <c r="A465" s="850" t="s">
        <v>288</v>
      </c>
      <c r="B465" s="851"/>
      <c r="C465" s="955">
        <v>1332750</v>
      </c>
      <c r="D465" s="955">
        <v>11000</v>
      </c>
      <c r="E465" s="949">
        <v>1343750</v>
      </c>
    </row>
    <row r="466" spans="1:5" ht="24.95" customHeight="1" thickBot="1" x14ac:dyDescent="0.3">
      <c r="A466" s="916"/>
      <c r="B466" s="917"/>
      <c r="C466" s="956"/>
      <c r="D466" s="956"/>
      <c r="E466" s="950"/>
    </row>
    <row r="467" spans="1:5" ht="24.95" customHeight="1" thickBot="1" x14ac:dyDescent="0.3">
      <c r="A467" s="27">
        <v>32</v>
      </c>
      <c r="B467" s="97" t="s">
        <v>284</v>
      </c>
      <c r="C467" s="102">
        <v>229950</v>
      </c>
      <c r="D467" s="102">
        <v>54000</v>
      </c>
      <c r="E467" s="161">
        <v>283950</v>
      </c>
    </row>
    <row r="468" spans="1:5" ht="24.95" customHeight="1" thickBot="1" x14ac:dyDescent="0.3">
      <c r="A468" s="27">
        <v>322</v>
      </c>
      <c r="B468" s="97" t="s">
        <v>106</v>
      </c>
      <c r="C468" s="102">
        <v>19580</v>
      </c>
      <c r="D468" s="102">
        <v>14000</v>
      </c>
      <c r="E468" s="144">
        <v>33580</v>
      </c>
    </row>
    <row r="469" spans="1:5" ht="24.95" customHeight="1" thickBot="1" x14ac:dyDescent="0.3">
      <c r="A469" s="24">
        <v>3221</v>
      </c>
      <c r="B469" s="98" t="s">
        <v>306</v>
      </c>
      <c r="C469" s="101">
        <v>18080</v>
      </c>
      <c r="D469" s="296">
        <v>14000</v>
      </c>
      <c r="E469" s="138">
        <v>32080</v>
      </c>
    </row>
    <row r="470" spans="1:5" ht="24.95" customHeight="1" thickBot="1" x14ac:dyDescent="0.3">
      <c r="A470" s="24">
        <v>3224</v>
      </c>
      <c r="B470" s="98" t="s">
        <v>110</v>
      </c>
      <c r="C470" s="101">
        <v>1500</v>
      </c>
      <c r="D470" s="295">
        <v>0</v>
      </c>
      <c r="E470" s="138">
        <v>1500</v>
      </c>
    </row>
    <row r="471" spans="1:5" ht="24.95" customHeight="1" thickBot="1" x14ac:dyDescent="0.3">
      <c r="A471" s="27">
        <v>323</v>
      </c>
      <c r="B471" s="97" t="s">
        <v>113</v>
      </c>
      <c r="C471" s="102">
        <v>210370</v>
      </c>
      <c r="D471" s="102">
        <v>40000</v>
      </c>
      <c r="E471" s="297">
        <v>250370</v>
      </c>
    </row>
    <row r="472" spans="1:5" ht="24.95" customHeight="1" thickBot="1" x14ac:dyDescent="0.3">
      <c r="A472" s="24">
        <v>3231</v>
      </c>
      <c r="B472" s="98" t="s">
        <v>307</v>
      </c>
      <c r="C472" s="101">
        <v>65000</v>
      </c>
      <c r="D472" s="137">
        <v>0</v>
      </c>
      <c r="E472" s="34">
        <v>65000</v>
      </c>
    </row>
    <row r="473" spans="1:5" ht="24.95" customHeight="1" thickBot="1" x14ac:dyDescent="0.3">
      <c r="A473" s="24">
        <v>3232</v>
      </c>
      <c r="B473" s="98" t="s">
        <v>301</v>
      </c>
      <c r="C473" s="101">
        <v>4370</v>
      </c>
      <c r="D473" s="137">
        <v>0</v>
      </c>
      <c r="E473" s="34">
        <v>4370</v>
      </c>
    </row>
    <row r="474" spans="1:5" ht="24.95" customHeight="1" thickBot="1" x14ac:dyDescent="0.3">
      <c r="A474" s="24">
        <v>3233</v>
      </c>
      <c r="B474" s="98" t="s">
        <v>116</v>
      </c>
      <c r="C474" s="101">
        <v>6000</v>
      </c>
      <c r="D474" s="137">
        <v>0</v>
      </c>
      <c r="E474" s="34">
        <v>6000</v>
      </c>
    </row>
    <row r="475" spans="1:5" ht="24.95" customHeight="1" thickBot="1" x14ac:dyDescent="0.3">
      <c r="A475" s="24">
        <v>3237</v>
      </c>
      <c r="B475" s="98" t="s">
        <v>119</v>
      </c>
      <c r="C475" s="101">
        <v>75000</v>
      </c>
      <c r="D475" s="138">
        <v>40000</v>
      </c>
      <c r="E475" s="34">
        <v>115000</v>
      </c>
    </row>
    <row r="476" spans="1:5" ht="24.95" customHeight="1" thickBot="1" x14ac:dyDescent="0.3">
      <c r="A476" s="24">
        <v>3238</v>
      </c>
      <c r="B476" s="98" t="s">
        <v>120</v>
      </c>
      <c r="C476" s="101">
        <v>60000</v>
      </c>
      <c r="D476" s="137">
        <v>0</v>
      </c>
      <c r="E476" s="34">
        <v>60000</v>
      </c>
    </row>
    <row r="477" spans="1:5" ht="24.95" customHeight="1" thickBot="1" x14ac:dyDescent="0.3">
      <c r="A477" s="24"/>
      <c r="B477" s="98"/>
      <c r="C477" s="104"/>
      <c r="D477" s="143"/>
      <c r="E477" s="40"/>
    </row>
    <row r="478" spans="1:5" ht="31.5" customHeight="1" thickBot="1" x14ac:dyDescent="0.3">
      <c r="A478" s="850" t="s">
        <v>289</v>
      </c>
      <c r="B478" s="851"/>
      <c r="C478" s="171">
        <v>229950</v>
      </c>
      <c r="D478" s="171">
        <v>54000</v>
      </c>
      <c r="E478" s="167">
        <v>283950</v>
      </c>
    </row>
    <row r="479" spans="1:5" ht="24.95" customHeight="1" thickBot="1" x14ac:dyDescent="0.3">
      <c r="A479" s="151">
        <v>36</v>
      </c>
      <c r="B479" s="157" t="s">
        <v>308</v>
      </c>
      <c r="C479" s="102">
        <v>10000</v>
      </c>
      <c r="D479" s="102">
        <v>0</v>
      </c>
      <c r="E479" s="144">
        <v>10000</v>
      </c>
    </row>
    <row r="480" spans="1:5" ht="24.95" customHeight="1" thickBot="1" x14ac:dyDescent="0.3">
      <c r="A480" s="27">
        <v>363</v>
      </c>
      <c r="B480" s="97" t="s">
        <v>139</v>
      </c>
      <c r="C480" s="102">
        <v>10000</v>
      </c>
      <c r="D480" s="102">
        <v>0</v>
      </c>
      <c r="E480" s="297">
        <v>10000</v>
      </c>
    </row>
    <row r="481" spans="1:5" ht="24.95" customHeight="1" thickBot="1" x14ac:dyDescent="0.3">
      <c r="A481" s="23">
        <v>3631</v>
      </c>
      <c r="B481" s="149" t="s">
        <v>140</v>
      </c>
      <c r="C481" s="155">
        <v>10000</v>
      </c>
      <c r="D481" s="152">
        <v>0</v>
      </c>
      <c r="E481" s="47">
        <v>10000</v>
      </c>
    </row>
    <row r="482" spans="1:5" ht="24.95" customHeight="1" thickBot="1" x14ac:dyDescent="0.3">
      <c r="A482" s="842" t="s">
        <v>309</v>
      </c>
      <c r="B482" s="843"/>
      <c r="C482" s="276">
        <v>10000</v>
      </c>
      <c r="D482" s="276">
        <v>0</v>
      </c>
      <c r="E482" s="167">
        <v>10000</v>
      </c>
    </row>
    <row r="483" spans="1:5" ht="24.95" customHeight="1" thickBot="1" x14ac:dyDescent="0.3">
      <c r="A483" s="27">
        <v>42</v>
      </c>
      <c r="B483" s="113" t="s">
        <v>310</v>
      </c>
      <c r="C483" s="190">
        <v>0</v>
      </c>
      <c r="D483" s="190">
        <v>6000</v>
      </c>
      <c r="E483" s="158">
        <v>6000</v>
      </c>
    </row>
    <row r="484" spans="1:5" ht="24.95" customHeight="1" thickBot="1" x14ac:dyDescent="0.3">
      <c r="A484" s="27">
        <v>422</v>
      </c>
      <c r="B484" s="97" t="s">
        <v>153</v>
      </c>
      <c r="C484" s="103">
        <v>0</v>
      </c>
      <c r="D484" s="102">
        <v>6000</v>
      </c>
      <c r="E484" s="161">
        <v>6000</v>
      </c>
    </row>
    <row r="485" spans="1:5" ht="24.95" customHeight="1" thickBot="1" x14ac:dyDescent="0.3">
      <c r="A485" s="24">
        <v>4221</v>
      </c>
      <c r="B485" s="98" t="s">
        <v>311</v>
      </c>
      <c r="C485" s="104">
        <v>0</v>
      </c>
      <c r="D485" s="138">
        <v>1000</v>
      </c>
      <c r="E485" s="34">
        <v>1000</v>
      </c>
    </row>
    <row r="486" spans="1:5" ht="24.95" customHeight="1" thickBot="1" x14ac:dyDescent="0.3">
      <c r="A486" s="24">
        <v>4222</v>
      </c>
      <c r="B486" s="98" t="s">
        <v>155</v>
      </c>
      <c r="C486" s="104">
        <v>0</v>
      </c>
      <c r="D486" s="138">
        <v>5000</v>
      </c>
      <c r="E486" s="47">
        <v>5000</v>
      </c>
    </row>
    <row r="487" spans="1:5" ht="33" customHeight="1" thickBot="1" x14ac:dyDescent="0.3">
      <c r="A487" s="850" t="s">
        <v>312</v>
      </c>
      <c r="B487" s="851"/>
      <c r="C487" s="171">
        <v>0</v>
      </c>
      <c r="D487" s="171">
        <v>6000</v>
      </c>
      <c r="E487" s="167">
        <v>6000</v>
      </c>
    </row>
    <row r="488" spans="1:5" ht="24.95" customHeight="1" x14ac:dyDescent="0.25">
      <c r="A488" s="832"/>
      <c r="B488" s="833"/>
      <c r="C488" s="833"/>
      <c r="D488" s="833"/>
      <c r="E488" s="834"/>
    </row>
    <row r="489" spans="1:5" ht="24.95" customHeight="1" thickBot="1" x14ac:dyDescent="0.3">
      <c r="A489" s="835"/>
      <c r="B489" s="836"/>
      <c r="C489" s="836"/>
      <c r="D489" s="836"/>
      <c r="E489" s="837"/>
    </row>
    <row r="490" spans="1:5" ht="42" customHeight="1" thickBot="1" x14ac:dyDescent="0.3">
      <c r="A490" s="339" t="s">
        <v>313</v>
      </c>
      <c r="B490" s="340" t="s">
        <v>314</v>
      </c>
      <c r="C490" s="131">
        <v>4435750</v>
      </c>
      <c r="D490" s="131">
        <v>-1233750</v>
      </c>
      <c r="E490" s="131">
        <v>3202000</v>
      </c>
    </row>
    <row r="491" spans="1:5" ht="24.95" customHeight="1" x14ac:dyDescent="0.25">
      <c r="A491" s="931"/>
      <c r="B491" s="873"/>
      <c r="C491" s="873"/>
      <c r="D491" s="873"/>
      <c r="E491" s="870"/>
    </row>
    <row r="492" spans="1:5" ht="24.95" customHeight="1" thickBot="1" x14ac:dyDescent="0.3">
      <c r="A492" s="931"/>
      <c r="B492" s="873"/>
      <c r="C492" s="873"/>
      <c r="D492" s="873"/>
      <c r="E492" s="870"/>
    </row>
    <row r="493" spans="1:5" ht="49.5" customHeight="1" thickBot="1" x14ac:dyDescent="0.3">
      <c r="A493" s="147" t="s">
        <v>315</v>
      </c>
      <c r="B493" s="280" t="s">
        <v>316</v>
      </c>
      <c r="C493" s="148">
        <v>343000</v>
      </c>
      <c r="D493" s="148">
        <v>-95000</v>
      </c>
      <c r="E493" s="148">
        <v>248000</v>
      </c>
    </row>
    <row r="494" spans="1:5" ht="24.95" customHeight="1" x14ac:dyDescent="0.25">
      <c r="A494" s="820"/>
      <c r="B494" s="818"/>
      <c r="C494" s="818"/>
      <c r="D494" s="818"/>
      <c r="E494" s="819"/>
    </row>
    <row r="495" spans="1:5" ht="24.95" customHeight="1" thickBot="1" x14ac:dyDescent="0.3">
      <c r="A495" s="821"/>
      <c r="B495" s="822"/>
      <c r="C495" s="822"/>
      <c r="D495" s="818"/>
      <c r="E495" s="819"/>
    </row>
    <row r="496" spans="1:5" ht="24.95" customHeight="1" thickBot="1" x14ac:dyDescent="0.3">
      <c r="A496" s="27">
        <v>32</v>
      </c>
      <c r="B496" s="97" t="s">
        <v>284</v>
      </c>
      <c r="C496" s="102">
        <v>43000</v>
      </c>
      <c r="D496" s="102">
        <v>0</v>
      </c>
      <c r="E496" s="144">
        <v>43000</v>
      </c>
    </row>
    <row r="497" spans="1:5" ht="24.95" customHeight="1" thickBot="1" x14ac:dyDescent="0.3">
      <c r="A497" s="27">
        <v>322</v>
      </c>
      <c r="B497" s="97" t="s">
        <v>106</v>
      </c>
      <c r="C497" s="102">
        <v>13000</v>
      </c>
      <c r="D497" s="102">
        <v>0</v>
      </c>
      <c r="E497" s="297">
        <v>13000</v>
      </c>
    </row>
    <row r="498" spans="1:5" ht="24.95" customHeight="1" thickBot="1" x14ac:dyDescent="0.3">
      <c r="A498" s="24">
        <v>3224</v>
      </c>
      <c r="B498" s="98" t="s">
        <v>317</v>
      </c>
      <c r="C498" s="101">
        <v>13000</v>
      </c>
      <c r="D498" s="137">
        <v>0</v>
      </c>
      <c r="E498" s="47">
        <v>13000</v>
      </c>
    </row>
    <row r="499" spans="1:5" ht="24.95" customHeight="1" thickBot="1" x14ac:dyDescent="0.3">
      <c r="A499" s="27">
        <v>323</v>
      </c>
      <c r="B499" s="97" t="s">
        <v>113</v>
      </c>
      <c r="C499" s="102">
        <v>30000</v>
      </c>
      <c r="D499" s="102">
        <v>0</v>
      </c>
      <c r="E499" s="161">
        <v>30000</v>
      </c>
    </row>
    <row r="500" spans="1:5" ht="24.95" customHeight="1" thickBot="1" x14ac:dyDescent="0.3">
      <c r="A500" s="24">
        <v>3232</v>
      </c>
      <c r="B500" s="98" t="s">
        <v>115</v>
      </c>
      <c r="C500" s="101">
        <v>30000</v>
      </c>
      <c r="D500" s="137">
        <v>0</v>
      </c>
      <c r="E500" s="47">
        <v>30000</v>
      </c>
    </row>
    <row r="501" spans="1:5" ht="24.95" customHeight="1" thickBot="1" x14ac:dyDescent="0.3">
      <c r="A501" s="27">
        <v>42</v>
      </c>
      <c r="B501" s="97" t="s">
        <v>318</v>
      </c>
      <c r="C501" s="102">
        <v>50000</v>
      </c>
      <c r="D501" s="102">
        <v>-45000</v>
      </c>
      <c r="E501" s="144">
        <v>5000</v>
      </c>
    </row>
    <row r="502" spans="1:5" ht="24.95" customHeight="1" thickBot="1" x14ac:dyDescent="0.3">
      <c r="A502" s="27">
        <v>421</v>
      </c>
      <c r="B502" s="97" t="s">
        <v>149</v>
      </c>
      <c r="C502" s="102">
        <v>50000</v>
      </c>
      <c r="D502" s="102">
        <v>-45000</v>
      </c>
      <c r="E502" s="297">
        <v>5000</v>
      </c>
    </row>
    <row r="503" spans="1:5" ht="24.95" customHeight="1" thickBot="1" x14ac:dyDescent="0.3">
      <c r="A503" s="24">
        <v>4213</v>
      </c>
      <c r="B503" s="98" t="s">
        <v>319</v>
      </c>
      <c r="C503" s="101">
        <v>50000</v>
      </c>
      <c r="D503" s="138">
        <v>-45000</v>
      </c>
      <c r="E503" s="47">
        <v>5000</v>
      </c>
    </row>
    <row r="504" spans="1:5" ht="24.95" customHeight="1" thickBot="1" x14ac:dyDescent="0.3">
      <c r="A504" s="27">
        <v>45</v>
      </c>
      <c r="B504" s="97" t="s">
        <v>320</v>
      </c>
      <c r="C504" s="102">
        <v>100000</v>
      </c>
      <c r="D504" s="102">
        <v>-50000</v>
      </c>
      <c r="E504" s="161">
        <v>50000</v>
      </c>
    </row>
    <row r="505" spans="1:5" ht="24.95" customHeight="1" thickBot="1" x14ac:dyDescent="0.3">
      <c r="A505" s="27">
        <v>451</v>
      </c>
      <c r="B505" s="97" t="s">
        <v>163</v>
      </c>
      <c r="C505" s="102">
        <v>100000</v>
      </c>
      <c r="D505" s="102">
        <v>-50000</v>
      </c>
      <c r="E505" s="161">
        <v>50000</v>
      </c>
    </row>
    <row r="506" spans="1:5" ht="24.95" customHeight="1" thickBot="1" x14ac:dyDescent="0.3">
      <c r="A506" s="23">
        <v>4511</v>
      </c>
      <c r="B506" s="149" t="s">
        <v>163</v>
      </c>
      <c r="C506" s="155">
        <v>100000</v>
      </c>
      <c r="D506" s="166">
        <v>-50000</v>
      </c>
      <c r="E506" s="47">
        <v>50000</v>
      </c>
    </row>
    <row r="507" spans="1:5" ht="26.25" customHeight="1" thickBot="1" x14ac:dyDescent="0.3">
      <c r="A507" s="929" t="s">
        <v>321</v>
      </c>
      <c r="B507" s="930"/>
      <c r="C507" s="299">
        <v>193000</v>
      </c>
      <c r="D507" s="167">
        <v>-95000</v>
      </c>
      <c r="E507" s="189">
        <v>98000</v>
      </c>
    </row>
    <row r="508" spans="1:5" ht="24.95" customHeight="1" thickBot="1" x14ac:dyDescent="0.3">
      <c r="A508" s="151">
        <v>42</v>
      </c>
      <c r="B508" s="150" t="s">
        <v>318</v>
      </c>
      <c r="C508" s="298">
        <v>150000</v>
      </c>
      <c r="D508" s="161">
        <v>0</v>
      </c>
      <c r="E508" s="161">
        <v>150000</v>
      </c>
    </row>
    <row r="509" spans="1:5" ht="24.95" customHeight="1" thickBot="1" x14ac:dyDescent="0.3">
      <c r="A509" s="27">
        <v>421</v>
      </c>
      <c r="B509" s="113" t="s">
        <v>149</v>
      </c>
      <c r="C509" s="102">
        <v>150000</v>
      </c>
      <c r="D509" s="373">
        <v>0</v>
      </c>
      <c r="E509" s="161">
        <v>150000</v>
      </c>
    </row>
    <row r="510" spans="1:5" ht="24.95" customHeight="1" thickBot="1" x14ac:dyDescent="0.3">
      <c r="A510" s="24">
        <v>4213</v>
      </c>
      <c r="B510" s="98" t="s">
        <v>319</v>
      </c>
      <c r="C510" s="101">
        <v>150000</v>
      </c>
      <c r="D510" s="372">
        <v>0</v>
      </c>
      <c r="E510" s="47">
        <v>150000</v>
      </c>
    </row>
    <row r="511" spans="1:5" ht="25.5" customHeight="1" thickBot="1" x14ac:dyDescent="0.3">
      <c r="A511" s="830" t="s">
        <v>309</v>
      </c>
      <c r="B511" s="831"/>
      <c r="C511" s="153">
        <v>150000</v>
      </c>
      <c r="D511" s="167">
        <v>0</v>
      </c>
      <c r="E511" s="167">
        <v>150000</v>
      </c>
    </row>
    <row r="512" spans="1:5" ht="24.95" customHeight="1" x14ac:dyDescent="0.25">
      <c r="A512" s="854"/>
      <c r="B512" s="855"/>
      <c r="C512" s="855"/>
      <c r="D512" s="856"/>
      <c r="E512" s="857"/>
    </row>
    <row r="513" spans="1:5" ht="24.95" customHeight="1" thickBot="1" x14ac:dyDescent="0.3">
      <c r="A513" s="859"/>
      <c r="B513" s="860"/>
      <c r="C513" s="860"/>
      <c r="D513" s="856"/>
      <c r="E513" s="857"/>
    </row>
    <row r="514" spans="1:5" ht="39" customHeight="1" thickBot="1" x14ac:dyDescent="0.3">
      <c r="A514" s="278" t="s">
        <v>322</v>
      </c>
      <c r="B514" s="279" t="s">
        <v>323</v>
      </c>
      <c r="C514" s="162">
        <v>308000</v>
      </c>
      <c r="D514" s="162">
        <v>-40000</v>
      </c>
      <c r="E514" s="146">
        <v>268000</v>
      </c>
    </row>
    <row r="515" spans="1:5" ht="24.95" customHeight="1" x14ac:dyDescent="0.25">
      <c r="A515" s="816"/>
      <c r="B515" s="817"/>
      <c r="C515" s="817"/>
      <c r="D515" s="818"/>
      <c r="E515" s="819"/>
    </row>
    <row r="516" spans="1:5" ht="24.95" customHeight="1" thickBot="1" x14ac:dyDescent="0.3">
      <c r="A516" s="821"/>
      <c r="B516" s="822"/>
      <c r="C516" s="822"/>
      <c r="D516" s="818"/>
      <c r="E516" s="819"/>
    </row>
    <row r="517" spans="1:5" ht="24.95" customHeight="1" thickBot="1" x14ac:dyDescent="0.3">
      <c r="A517" s="27">
        <v>32</v>
      </c>
      <c r="B517" s="97" t="s">
        <v>284</v>
      </c>
      <c r="C517" s="102">
        <v>93000</v>
      </c>
      <c r="D517" s="102">
        <v>10000</v>
      </c>
      <c r="E517" s="161">
        <v>103000</v>
      </c>
    </row>
    <row r="518" spans="1:5" ht="24.95" customHeight="1" thickBot="1" x14ac:dyDescent="0.3">
      <c r="A518" s="27">
        <v>322</v>
      </c>
      <c r="B518" s="97" t="s">
        <v>106</v>
      </c>
      <c r="C518" s="102">
        <v>53000</v>
      </c>
      <c r="D518" s="102">
        <v>10000</v>
      </c>
      <c r="E518" s="161">
        <v>63000</v>
      </c>
    </row>
    <row r="519" spans="1:5" ht="24.95" customHeight="1" thickBot="1" x14ac:dyDescent="0.3">
      <c r="A519" s="24">
        <v>3223</v>
      </c>
      <c r="B519" s="98" t="s">
        <v>109</v>
      </c>
      <c r="C519" s="101">
        <v>45000</v>
      </c>
      <c r="D519" s="137">
        <v>0</v>
      </c>
      <c r="E519" s="34">
        <v>45000</v>
      </c>
    </row>
    <row r="520" spans="1:5" ht="24.95" customHeight="1" thickBot="1" x14ac:dyDescent="0.3">
      <c r="A520" s="24">
        <v>3224</v>
      </c>
      <c r="B520" s="98" t="s">
        <v>317</v>
      </c>
      <c r="C520" s="101">
        <v>8000</v>
      </c>
      <c r="D520" s="138">
        <v>10000</v>
      </c>
      <c r="E520" s="47">
        <v>18000</v>
      </c>
    </row>
    <row r="521" spans="1:5" ht="24.95" customHeight="1" thickBot="1" x14ac:dyDescent="0.3">
      <c r="A521" s="27">
        <v>323</v>
      </c>
      <c r="B521" s="97" t="s">
        <v>113</v>
      </c>
      <c r="C521" s="102">
        <v>40000</v>
      </c>
      <c r="D521" s="102">
        <v>0</v>
      </c>
      <c r="E521" s="161">
        <v>40000</v>
      </c>
    </row>
    <row r="522" spans="1:5" ht="24.95" customHeight="1" thickBot="1" x14ac:dyDescent="0.3">
      <c r="A522" s="24">
        <v>3232</v>
      </c>
      <c r="B522" s="98" t="s">
        <v>115</v>
      </c>
      <c r="C522" s="101">
        <v>40000</v>
      </c>
      <c r="D522" s="137">
        <v>0</v>
      </c>
      <c r="E522" s="47">
        <v>40000</v>
      </c>
    </row>
    <row r="523" spans="1:5" ht="24.95" customHeight="1" thickBot="1" x14ac:dyDescent="0.3">
      <c r="A523" s="27">
        <v>42</v>
      </c>
      <c r="B523" s="97" t="s">
        <v>318</v>
      </c>
      <c r="C523" s="102">
        <v>50000</v>
      </c>
      <c r="D523" s="102">
        <v>0</v>
      </c>
      <c r="E523" s="161">
        <v>50000</v>
      </c>
    </row>
    <row r="524" spans="1:5" ht="24.95" customHeight="1" thickBot="1" x14ac:dyDescent="0.3">
      <c r="A524" s="27">
        <v>421</v>
      </c>
      <c r="B524" s="97" t="s">
        <v>149</v>
      </c>
      <c r="C524" s="102">
        <v>50000</v>
      </c>
      <c r="D524" s="102">
        <v>0</v>
      </c>
      <c r="E524" s="161">
        <v>50000</v>
      </c>
    </row>
    <row r="525" spans="1:5" ht="24.95" customHeight="1" thickBot="1" x14ac:dyDescent="0.3">
      <c r="A525" s="23">
        <v>4214</v>
      </c>
      <c r="B525" s="149" t="s">
        <v>152</v>
      </c>
      <c r="C525" s="155">
        <v>50000</v>
      </c>
      <c r="D525" s="152">
        <v>0</v>
      </c>
      <c r="E525" s="47">
        <v>50000</v>
      </c>
    </row>
    <row r="526" spans="1:5" ht="24.95" customHeight="1" thickBot="1" x14ac:dyDescent="0.3">
      <c r="A526" s="842" t="s">
        <v>321</v>
      </c>
      <c r="B526" s="843"/>
      <c r="C526" s="188">
        <v>143000</v>
      </c>
      <c r="D526" s="188">
        <v>10000</v>
      </c>
      <c r="E526" s="167">
        <v>153000</v>
      </c>
    </row>
    <row r="527" spans="1:5" ht="24.95" customHeight="1" thickBot="1" x14ac:dyDescent="0.3">
      <c r="A527" s="27">
        <v>42</v>
      </c>
      <c r="B527" s="113" t="s">
        <v>318</v>
      </c>
      <c r="C527" s="156">
        <v>50000</v>
      </c>
      <c r="D527" s="156">
        <v>-50000</v>
      </c>
      <c r="E527" s="362">
        <v>0</v>
      </c>
    </row>
    <row r="528" spans="1:5" ht="24.95" customHeight="1" thickBot="1" x14ac:dyDescent="0.3">
      <c r="A528" s="27">
        <v>421</v>
      </c>
      <c r="B528" s="97" t="s">
        <v>149</v>
      </c>
      <c r="C528" s="101">
        <v>50000</v>
      </c>
      <c r="D528" s="101">
        <v>-50000</v>
      </c>
      <c r="E528" s="362">
        <v>0</v>
      </c>
    </row>
    <row r="529" spans="1:5" ht="24.95" customHeight="1" thickBot="1" x14ac:dyDescent="0.3">
      <c r="A529" s="24">
        <v>4214</v>
      </c>
      <c r="B529" s="98" t="s">
        <v>152</v>
      </c>
      <c r="C529" s="101">
        <v>50000</v>
      </c>
      <c r="D529" s="138">
        <v>-50000</v>
      </c>
      <c r="E529" s="40">
        <v>0</v>
      </c>
    </row>
    <row r="530" spans="1:5" ht="24.95" customHeight="1" thickBot="1" x14ac:dyDescent="0.3">
      <c r="A530" s="850" t="s">
        <v>309</v>
      </c>
      <c r="B530" s="851"/>
      <c r="C530" s="153">
        <v>50000</v>
      </c>
      <c r="D530" s="153">
        <v>-50000</v>
      </c>
      <c r="E530" s="167">
        <v>0</v>
      </c>
    </row>
    <row r="531" spans="1:5" ht="24.95" customHeight="1" thickBot="1" x14ac:dyDescent="0.3">
      <c r="A531" s="375">
        <v>32</v>
      </c>
      <c r="B531" s="374" t="s">
        <v>284</v>
      </c>
      <c r="C531" s="341">
        <v>115000</v>
      </c>
      <c r="D531" s="341">
        <v>0</v>
      </c>
      <c r="E531" s="371">
        <v>115000</v>
      </c>
    </row>
    <row r="532" spans="1:5" ht="24.95" customHeight="1" thickBot="1" x14ac:dyDescent="0.3">
      <c r="A532" s="343">
        <v>322</v>
      </c>
      <c r="B532" s="344" t="s">
        <v>106</v>
      </c>
      <c r="C532" s="345">
        <v>115000</v>
      </c>
      <c r="D532" s="345">
        <v>0</v>
      </c>
      <c r="E532" s="161">
        <v>115000</v>
      </c>
    </row>
    <row r="533" spans="1:5" ht="24.95" customHeight="1" thickBot="1" x14ac:dyDescent="0.3">
      <c r="A533" s="81">
        <v>3223</v>
      </c>
      <c r="B533" s="335" t="s">
        <v>109</v>
      </c>
      <c r="C533" s="336">
        <v>115000</v>
      </c>
      <c r="D533" s="337">
        <v>0</v>
      </c>
      <c r="E533" s="338">
        <v>115000</v>
      </c>
    </row>
    <row r="534" spans="1:5" ht="24.95" customHeight="1" thickBot="1" x14ac:dyDescent="0.3">
      <c r="A534" s="916" t="s">
        <v>312</v>
      </c>
      <c r="B534" s="917"/>
      <c r="C534" s="323">
        <v>115000</v>
      </c>
      <c r="D534" s="323">
        <v>0</v>
      </c>
      <c r="E534" s="327">
        <v>115000</v>
      </c>
    </row>
    <row r="535" spans="1:5" ht="24.95" customHeight="1" x14ac:dyDescent="0.25">
      <c r="A535" s="810"/>
      <c r="B535" s="811"/>
      <c r="C535" s="811"/>
      <c r="D535" s="812"/>
      <c r="E535" s="813"/>
    </row>
    <row r="536" spans="1:5" ht="24.95" customHeight="1" thickBot="1" x14ac:dyDescent="0.3">
      <c r="A536" s="882"/>
      <c r="B536" s="815"/>
      <c r="C536" s="815"/>
      <c r="D536" s="812"/>
      <c r="E536" s="813"/>
    </row>
    <row r="537" spans="1:5" ht="31.5" customHeight="1" thickBot="1" x14ac:dyDescent="0.3">
      <c r="A537" s="301" t="s">
        <v>324</v>
      </c>
      <c r="B537" s="300" t="s">
        <v>325</v>
      </c>
      <c r="C537" s="191">
        <v>491000</v>
      </c>
      <c r="D537" s="146">
        <v>-19000</v>
      </c>
      <c r="E537" s="146">
        <v>472000</v>
      </c>
    </row>
    <row r="538" spans="1:5" ht="24.95" customHeight="1" thickBot="1" x14ac:dyDescent="0.3">
      <c r="A538" s="27">
        <v>32</v>
      </c>
      <c r="B538" s="97" t="s">
        <v>284</v>
      </c>
      <c r="C538" s="102">
        <v>61000</v>
      </c>
      <c r="D538" s="102">
        <v>0</v>
      </c>
      <c r="E538" s="161">
        <v>61000</v>
      </c>
    </row>
    <row r="539" spans="1:5" ht="24.95" customHeight="1" thickBot="1" x14ac:dyDescent="0.3">
      <c r="A539" s="27">
        <v>323</v>
      </c>
      <c r="B539" s="97" t="s">
        <v>113</v>
      </c>
      <c r="C539" s="102">
        <v>61000</v>
      </c>
      <c r="D539" s="102">
        <v>0</v>
      </c>
      <c r="E539" s="161">
        <v>61000</v>
      </c>
    </row>
    <row r="540" spans="1:5" ht="24.95" customHeight="1" thickBot="1" x14ac:dyDescent="0.3">
      <c r="A540" s="23">
        <v>3237</v>
      </c>
      <c r="B540" s="149" t="s">
        <v>119</v>
      </c>
      <c r="C540" s="155">
        <v>61000</v>
      </c>
      <c r="D540" s="152">
        <v>0</v>
      </c>
      <c r="E540" s="47">
        <v>61000</v>
      </c>
    </row>
    <row r="541" spans="1:5" ht="24.95" customHeight="1" thickBot="1" x14ac:dyDescent="0.3">
      <c r="A541" s="842" t="s">
        <v>289</v>
      </c>
      <c r="B541" s="843"/>
      <c r="C541" s="188">
        <v>61000</v>
      </c>
      <c r="D541" s="188">
        <v>0</v>
      </c>
      <c r="E541" s="167">
        <v>61000</v>
      </c>
    </row>
    <row r="542" spans="1:5" ht="24.95" customHeight="1" thickBot="1" x14ac:dyDescent="0.3">
      <c r="A542" s="27">
        <v>32</v>
      </c>
      <c r="B542" s="113" t="s">
        <v>284</v>
      </c>
      <c r="C542" s="281">
        <v>20000</v>
      </c>
      <c r="D542" s="281">
        <v>-19000</v>
      </c>
      <c r="E542" s="161">
        <v>1000</v>
      </c>
    </row>
    <row r="543" spans="1:5" ht="24.95" customHeight="1" thickBot="1" x14ac:dyDescent="0.3">
      <c r="A543" s="27">
        <v>323</v>
      </c>
      <c r="B543" s="97" t="s">
        <v>113</v>
      </c>
      <c r="C543" s="101">
        <v>20000</v>
      </c>
      <c r="D543" s="101">
        <v>-19000</v>
      </c>
      <c r="E543" s="362">
        <v>1000</v>
      </c>
    </row>
    <row r="544" spans="1:5" ht="24.95" customHeight="1" thickBot="1" x14ac:dyDescent="0.3">
      <c r="A544" s="24">
        <v>3237</v>
      </c>
      <c r="B544" s="98" t="s">
        <v>119</v>
      </c>
      <c r="C544" s="101">
        <v>20000</v>
      </c>
      <c r="D544" s="138">
        <v>-19000</v>
      </c>
      <c r="E544" s="47">
        <v>1000</v>
      </c>
    </row>
    <row r="545" spans="1:5" ht="29.25" customHeight="1" thickBot="1" x14ac:dyDescent="0.3">
      <c r="A545" s="830" t="s">
        <v>326</v>
      </c>
      <c r="B545" s="831"/>
      <c r="C545" s="184">
        <v>20000</v>
      </c>
      <c r="D545" s="184">
        <v>-19000</v>
      </c>
      <c r="E545" s="167">
        <v>1000</v>
      </c>
    </row>
    <row r="546" spans="1:5" ht="24.95" customHeight="1" thickBot="1" x14ac:dyDescent="0.3">
      <c r="A546" s="27">
        <v>42</v>
      </c>
      <c r="B546" s="97" t="s">
        <v>318</v>
      </c>
      <c r="C546" s="102">
        <v>220000</v>
      </c>
      <c r="D546" s="102">
        <v>0</v>
      </c>
      <c r="E546" s="161">
        <v>220000</v>
      </c>
    </row>
    <row r="547" spans="1:5" ht="24.95" customHeight="1" thickBot="1" x14ac:dyDescent="0.3">
      <c r="A547" s="27">
        <v>426</v>
      </c>
      <c r="B547" s="97" t="s">
        <v>159</v>
      </c>
      <c r="C547" s="102">
        <v>220000</v>
      </c>
      <c r="D547" s="102">
        <v>0</v>
      </c>
      <c r="E547" s="161">
        <v>220000</v>
      </c>
    </row>
    <row r="548" spans="1:5" ht="24.95" customHeight="1" thickBot="1" x14ac:dyDescent="0.3">
      <c r="A548" s="24">
        <v>4263</v>
      </c>
      <c r="B548" s="98" t="s">
        <v>327</v>
      </c>
      <c r="C548" s="101">
        <v>220000</v>
      </c>
      <c r="D548" s="137">
        <v>0</v>
      </c>
      <c r="E548" s="47">
        <v>220000</v>
      </c>
    </row>
    <row r="549" spans="1:5" ht="27.75" customHeight="1" thickBot="1" x14ac:dyDescent="0.3">
      <c r="A549" s="830" t="s">
        <v>321</v>
      </c>
      <c r="B549" s="831"/>
      <c r="C549" s="184">
        <v>220000</v>
      </c>
      <c r="D549" s="184">
        <v>0</v>
      </c>
      <c r="E549" s="167">
        <v>220000</v>
      </c>
    </row>
    <row r="550" spans="1:5" ht="24.95" customHeight="1" thickBot="1" x14ac:dyDescent="0.3">
      <c r="A550" s="27">
        <v>42</v>
      </c>
      <c r="B550" s="97" t="s">
        <v>318</v>
      </c>
      <c r="C550" s="102">
        <v>190000</v>
      </c>
      <c r="D550" s="102">
        <v>0</v>
      </c>
      <c r="E550" s="161">
        <v>190000</v>
      </c>
    </row>
    <row r="551" spans="1:5" ht="24.95" customHeight="1" thickBot="1" x14ac:dyDescent="0.3">
      <c r="A551" s="27">
        <v>426</v>
      </c>
      <c r="B551" s="97" t="s">
        <v>159</v>
      </c>
      <c r="C551" s="102">
        <v>190000</v>
      </c>
      <c r="D551" s="102">
        <v>0</v>
      </c>
      <c r="E551" s="161">
        <v>190000</v>
      </c>
    </row>
    <row r="552" spans="1:5" ht="24.95" customHeight="1" thickBot="1" x14ac:dyDescent="0.3">
      <c r="A552" s="23">
        <v>4263</v>
      </c>
      <c r="B552" s="149" t="s">
        <v>327</v>
      </c>
      <c r="C552" s="155">
        <v>190000</v>
      </c>
      <c r="D552" s="152">
        <v>0</v>
      </c>
      <c r="E552" s="47">
        <v>190000</v>
      </c>
    </row>
    <row r="553" spans="1:5" ht="24.95" customHeight="1" thickBot="1" x14ac:dyDescent="0.3">
      <c r="A553" s="842" t="s">
        <v>309</v>
      </c>
      <c r="B553" s="843"/>
      <c r="C553" s="188">
        <v>190000</v>
      </c>
      <c r="D553" s="188">
        <v>0</v>
      </c>
      <c r="E553" s="167">
        <v>190000</v>
      </c>
    </row>
    <row r="554" spans="1:5" ht="24.95" customHeight="1" x14ac:dyDescent="0.25">
      <c r="A554" s="924"/>
      <c r="B554" s="925"/>
      <c r="C554" s="925"/>
      <c r="D554" s="925"/>
      <c r="E554" s="926"/>
    </row>
    <row r="555" spans="1:5" ht="24.95" customHeight="1" thickBot="1" x14ac:dyDescent="0.3">
      <c r="A555" s="927"/>
      <c r="B555" s="928"/>
      <c r="C555" s="928"/>
      <c r="D555" s="925"/>
      <c r="E555" s="926"/>
    </row>
    <row r="556" spans="1:5" ht="37.5" customHeight="1" thickBot="1" x14ac:dyDescent="0.3">
      <c r="A556" s="195" t="s">
        <v>328</v>
      </c>
      <c r="B556" s="282" t="s">
        <v>329</v>
      </c>
      <c r="C556" s="160">
        <v>228300</v>
      </c>
      <c r="D556" s="160">
        <v>60000</v>
      </c>
      <c r="E556" s="131">
        <v>288300</v>
      </c>
    </row>
    <row r="557" spans="1:5" ht="24.95" customHeight="1" x14ac:dyDescent="0.25">
      <c r="A557" s="918"/>
      <c r="B557" s="919"/>
      <c r="C557" s="919"/>
      <c r="D557" s="920"/>
      <c r="E557" s="921"/>
    </row>
    <row r="558" spans="1:5" ht="24.95" customHeight="1" thickBot="1" x14ac:dyDescent="0.3">
      <c r="A558" s="922"/>
      <c r="B558" s="923"/>
      <c r="C558" s="923"/>
      <c r="D558" s="920"/>
      <c r="E558" s="921"/>
    </row>
    <row r="559" spans="1:5" ht="24.95" customHeight="1" thickBot="1" x14ac:dyDescent="0.3">
      <c r="A559" s="27">
        <v>32</v>
      </c>
      <c r="B559" s="97" t="s">
        <v>284</v>
      </c>
      <c r="C559" s="102">
        <v>48300</v>
      </c>
      <c r="D559" s="102">
        <v>-20000</v>
      </c>
      <c r="E559" s="144">
        <v>28300</v>
      </c>
    </row>
    <row r="560" spans="1:5" ht="24.95" customHeight="1" thickBot="1" x14ac:dyDescent="0.3">
      <c r="A560" s="27">
        <v>322</v>
      </c>
      <c r="B560" s="97" t="s">
        <v>106</v>
      </c>
      <c r="C560" s="102">
        <v>8300</v>
      </c>
      <c r="D560" s="102">
        <v>0</v>
      </c>
      <c r="E560" s="297">
        <v>8300</v>
      </c>
    </row>
    <row r="561" spans="1:5" ht="24.95" customHeight="1" thickBot="1" x14ac:dyDescent="0.3">
      <c r="A561" s="24">
        <v>3224</v>
      </c>
      <c r="B561" s="98" t="s">
        <v>330</v>
      </c>
      <c r="C561" s="101">
        <v>4300</v>
      </c>
      <c r="D561" s="137">
        <v>0</v>
      </c>
      <c r="E561" s="34">
        <v>4300</v>
      </c>
    </row>
    <row r="562" spans="1:5" ht="24.95" customHeight="1" thickBot="1" x14ac:dyDescent="0.3">
      <c r="A562" s="24">
        <v>3225</v>
      </c>
      <c r="B562" s="98" t="s">
        <v>331</v>
      </c>
      <c r="C562" s="101">
        <v>4000</v>
      </c>
      <c r="D562" s="137">
        <v>0</v>
      </c>
      <c r="E562" s="47">
        <v>4000</v>
      </c>
    </row>
    <row r="563" spans="1:5" ht="24.95" customHeight="1" thickBot="1" x14ac:dyDescent="0.3">
      <c r="A563" s="27">
        <v>323</v>
      </c>
      <c r="B563" s="97" t="s">
        <v>113</v>
      </c>
      <c r="C563" s="102">
        <v>40000</v>
      </c>
      <c r="D563" s="102">
        <v>-20000</v>
      </c>
      <c r="E563" s="161">
        <v>20000</v>
      </c>
    </row>
    <row r="564" spans="1:5" ht="24.95" customHeight="1" thickBot="1" x14ac:dyDescent="0.3">
      <c r="A564" s="24">
        <v>3232</v>
      </c>
      <c r="B564" s="98" t="s">
        <v>301</v>
      </c>
      <c r="C564" s="101">
        <v>20000</v>
      </c>
      <c r="D564" s="138">
        <v>-20000</v>
      </c>
      <c r="E564" s="35">
        <v>0</v>
      </c>
    </row>
    <row r="565" spans="1:5" ht="24.95" customHeight="1" thickBot="1" x14ac:dyDescent="0.3">
      <c r="A565" s="24">
        <v>3234</v>
      </c>
      <c r="B565" s="98" t="s">
        <v>117</v>
      </c>
      <c r="C565" s="101">
        <v>20000</v>
      </c>
      <c r="D565" s="137">
        <v>0</v>
      </c>
      <c r="E565" s="47">
        <v>20000</v>
      </c>
    </row>
    <row r="566" spans="1:5" ht="24.95" customHeight="1" thickBot="1" x14ac:dyDescent="0.3">
      <c r="A566" s="850" t="s">
        <v>289</v>
      </c>
      <c r="B566" s="851"/>
      <c r="C566" s="171">
        <v>48300</v>
      </c>
      <c r="D566" s="171">
        <v>-20000</v>
      </c>
      <c r="E566" s="167">
        <v>28300</v>
      </c>
    </row>
    <row r="567" spans="1:5" ht="24.95" customHeight="1" thickBot="1" x14ac:dyDescent="0.3">
      <c r="A567" s="151">
        <v>32</v>
      </c>
      <c r="B567" s="157" t="s">
        <v>284</v>
      </c>
      <c r="C567" s="102">
        <v>140000</v>
      </c>
      <c r="D567" s="102">
        <v>50000</v>
      </c>
      <c r="E567" s="161">
        <v>190000</v>
      </c>
    </row>
    <row r="568" spans="1:5" ht="24.95" customHeight="1" thickBot="1" x14ac:dyDescent="0.3">
      <c r="A568" s="27">
        <v>322</v>
      </c>
      <c r="B568" s="97" t="s">
        <v>106</v>
      </c>
      <c r="C568" s="102">
        <v>60000</v>
      </c>
      <c r="D568" s="102">
        <v>0</v>
      </c>
      <c r="E568" s="161">
        <v>60000</v>
      </c>
    </row>
    <row r="569" spans="1:5" ht="24.95" customHeight="1" thickBot="1" x14ac:dyDescent="0.3">
      <c r="A569" s="24">
        <v>3223</v>
      </c>
      <c r="B569" s="98" t="s">
        <v>332</v>
      </c>
      <c r="C569" s="101">
        <v>60000</v>
      </c>
      <c r="D569" s="137">
        <v>0</v>
      </c>
      <c r="E569" s="47">
        <v>60000</v>
      </c>
    </row>
    <row r="570" spans="1:5" ht="24.95" customHeight="1" thickBot="1" x14ac:dyDescent="0.3">
      <c r="A570" s="27">
        <v>323</v>
      </c>
      <c r="B570" s="97" t="s">
        <v>113</v>
      </c>
      <c r="C570" s="102">
        <v>80000</v>
      </c>
      <c r="D570" s="102">
        <v>50000</v>
      </c>
      <c r="E570" s="161">
        <v>130000</v>
      </c>
    </row>
    <row r="571" spans="1:5" ht="24.95" customHeight="1" thickBot="1" x14ac:dyDescent="0.3">
      <c r="A571" s="24">
        <v>3232</v>
      </c>
      <c r="B571" s="98" t="s">
        <v>301</v>
      </c>
      <c r="C571" s="101">
        <v>80000</v>
      </c>
      <c r="D571" s="138">
        <v>50000</v>
      </c>
      <c r="E571" s="47">
        <v>130000</v>
      </c>
    </row>
    <row r="572" spans="1:5" ht="27.75" customHeight="1" thickBot="1" x14ac:dyDescent="0.3">
      <c r="A572" s="830" t="s">
        <v>321</v>
      </c>
      <c r="B572" s="831"/>
      <c r="C572" s="184">
        <v>140000</v>
      </c>
      <c r="D572" s="184">
        <v>50000</v>
      </c>
      <c r="E572" s="167">
        <v>190000</v>
      </c>
    </row>
    <row r="573" spans="1:5" ht="24.95" customHeight="1" thickBot="1" x14ac:dyDescent="0.3">
      <c r="A573" s="27">
        <v>42</v>
      </c>
      <c r="B573" s="97" t="s">
        <v>318</v>
      </c>
      <c r="C573" s="102">
        <v>40000</v>
      </c>
      <c r="D573" s="102">
        <v>30000</v>
      </c>
      <c r="E573" s="161">
        <v>70000</v>
      </c>
    </row>
    <row r="574" spans="1:5" ht="24.95" customHeight="1" thickBot="1" x14ac:dyDescent="0.3">
      <c r="A574" s="27">
        <v>421</v>
      </c>
      <c r="B574" s="97" t="s">
        <v>149</v>
      </c>
      <c r="C574" s="102">
        <v>40000</v>
      </c>
      <c r="D574" s="102">
        <v>30000</v>
      </c>
      <c r="E574" s="161">
        <v>70000</v>
      </c>
    </row>
    <row r="575" spans="1:5" ht="24.95" customHeight="1" thickBot="1" x14ac:dyDescent="0.3">
      <c r="A575" s="23">
        <v>4212</v>
      </c>
      <c r="B575" s="149" t="s">
        <v>333</v>
      </c>
      <c r="C575" s="155">
        <v>40000</v>
      </c>
      <c r="D575" s="166">
        <v>30000</v>
      </c>
      <c r="E575" s="47">
        <v>70000</v>
      </c>
    </row>
    <row r="576" spans="1:5" ht="30" customHeight="1" thickBot="1" x14ac:dyDescent="0.3">
      <c r="A576" s="842" t="s">
        <v>312</v>
      </c>
      <c r="B576" s="843"/>
      <c r="C576" s="188">
        <v>40000</v>
      </c>
      <c r="D576" s="188">
        <v>30000</v>
      </c>
      <c r="E576" s="167">
        <v>70000</v>
      </c>
    </row>
    <row r="577" spans="1:5" ht="24.95" customHeight="1" x14ac:dyDescent="0.25">
      <c r="A577" s="882"/>
      <c r="B577" s="812"/>
      <c r="C577" s="812"/>
      <c r="D577" s="812"/>
      <c r="E577" s="813"/>
    </row>
    <row r="578" spans="1:5" ht="24.95" customHeight="1" thickBot="1" x14ac:dyDescent="0.3">
      <c r="A578" s="814"/>
      <c r="B578" s="815"/>
      <c r="C578" s="815"/>
      <c r="D578" s="812"/>
      <c r="E578" s="813"/>
    </row>
    <row r="579" spans="1:5" ht="36" customHeight="1" thickBot="1" x14ac:dyDescent="0.3">
      <c r="A579" s="277" t="s">
        <v>334</v>
      </c>
      <c r="B579" s="283" t="s">
        <v>335</v>
      </c>
      <c r="C579" s="163">
        <v>1330000</v>
      </c>
      <c r="D579" s="163">
        <v>-680000</v>
      </c>
      <c r="E579" s="148">
        <v>650000</v>
      </c>
    </row>
    <row r="580" spans="1:5" ht="24.95" customHeight="1" x14ac:dyDescent="0.25">
      <c r="A580" s="816"/>
      <c r="B580" s="817"/>
      <c r="C580" s="817"/>
      <c r="D580" s="818"/>
      <c r="E580" s="819"/>
    </row>
    <row r="581" spans="1:5" ht="24.95" customHeight="1" thickBot="1" x14ac:dyDescent="0.3">
      <c r="A581" s="821"/>
      <c r="B581" s="822"/>
      <c r="C581" s="822"/>
      <c r="D581" s="818"/>
      <c r="E581" s="819"/>
    </row>
    <row r="582" spans="1:5" ht="24.95" customHeight="1" thickBot="1" x14ac:dyDescent="0.3">
      <c r="A582" s="27">
        <v>32</v>
      </c>
      <c r="B582" s="97" t="s">
        <v>284</v>
      </c>
      <c r="C582" s="102">
        <v>20000</v>
      </c>
      <c r="D582" s="102">
        <v>-20000</v>
      </c>
      <c r="E582" s="161">
        <v>0</v>
      </c>
    </row>
    <row r="583" spans="1:5" ht="24.95" customHeight="1" thickBot="1" x14ac:dyDescent="0.3">
      <c r="A583" s="27">
        <v>322</v>
      </c>
      <c r="B583" s="97" t="s">
        <v>106</v>
      </c>
      <c r="C583" s="102">
        <v>20000</v>
      </c>
      <c r="D583" s="102">
        <v>-20000</v>
      </c>
      <c r="E583" s="161">
        <v>0</v>
      </c>
    </row>
    <row r="584" spans="1:5" ht="24.95" customHeight="1" thickBot="1" x14ac:dyDescent="0.3">
      <c r="A584" s="24">
        <v>3224</v>
      </c>
      <c r="B584" s="98" t="s">
        <v>317</v>
      </c>
      <c r="C584" s="101">
        <v>20000</v>
      </c>
      <c r="D584" s="166">
        <v>-20000</v>
      </c>
      <c r="E584" s="40">
        <v>0</v>
      </c>
    </row>
    <row r="585" spans="1:5" ht="24.95" customHeight="1" thickBot="1" x14ac:dyDescent="0.3">
      <c r="A585" s="850" t="s">
        <v>289</v>
      </c>
      <c r="B585" s="851"/>
      <c r="C585" s="171">
        <v>20000</v>
      </c>
      <c r="D585" s="171">
        <v>-20000</v>
      </c>
      <c r="E585" s="167">
        <v>0</v>
      </c>
    </row>
    <row r="586" spans="1:5" ht="24.95" customHeight="1" thickBot="1" x14ac:dyDescent="0.3">
      <c r="A586" s="165">
        <v>32</v>
      </c>
      <c r="B586" s="105" t="s">
        <v>284</v>
      </c>
      <c r="C586" s="102">
        <v>160000</v>
      </c>
      <c r="D586" s="102">
        <v>-10000</v>
      </c>
      <c r="E586" s="161">
        <v>150000</v>
      </c>
    </row>
    <row r="587" spans="1:5" ht="24.95" customHeight="1" thickBot="1" x14ac:dyDescent="0.3">
      <c r="A587" s="27">
        <v>323</v>
      </c>
      <c r="B587" s="97" t="s">
        <v>113</v>
      </c>
      <c r="C587" s="102">
        <v>160000</v>
      </c>
      <c r="D587" s="102">
        <v>-10000</v>
      </c>
      <c r="E587" s="161">
        <v>150000</v>
      </c>
    </row>
    <row r="588" spans="1:5" ht="24.95" customHeight="1" thickBot="1" x14ac:dyDescent="0.3">
      <c r="A588" s="24">
        <v>3232</v>
      </c>
      <c r="B588" s="98" t="s">
        <v>301</v>
      </c>
      <c r="C588" s="101">
        <v>40000</v>
      </c>
      <c r="D588" s="137">
        <v>0</v>
      </c>
      <c r="E588" s="34">
        <v>40000</v>
      </c>
    </row>
    <row r="589" spans="1:5" ht="24.95" customHeight="1" thickBot="1" x14ac:dyDescent="0.3">
      <c r="A589" s="24">
        <v>3239</v>
      </c>
      <c r="B589" s="98" t="s">
        <v>121</v>
      </c>
      <c r="C589" s="101">
        <v>120000</v>
      </c>
      <c r="D589" s="138">
        <v>-10000</v>
      </c>
      <c r="E589" s="47">
        <v>110000</v>
      </c>
    </row>
    <row r="590" spans="1:5" ht="24.95" customHeight="1" thickBot="1" x14ac:dyDescent="0.3">
      <c r="A590" s="27">
        <v>45</v>
      </c>
      <c r="B590" s="97" t="s">
        <v>336</v>
      </c>
      <c r="C590" s="102">
        <v>50000</v>
      </c>
      <c r="D590" s="102">
        <v>-50000</v>
      </c>
      <c r="E590" s="161">
        <v>0</v>
      </c>
    </row>
    <row r="591" spans="1:5" ht="24.95" customHeight="1" thickBot="1" x14ac:dyDescent="0.3">
      <c r="A591" s="27">
        <v>451</v>
      </c>
      <c r="B591" s="97" t="s">
        <v>337</v>
      </c>
      <c r="C591" s="102">
        <v>50000</v>
      </c>
      <c r="D591" s="102">
        <v>-50000</v>
      </c>
      <c r="E591" s="161">
        <v>0</v>
      </c>
    </row>
    <row r="592" spans="1:5" ht="24.95" customHeight="1" thickBot="1" x14ac:dyDescent="0.3">
      <c r="A592" s="24">
        <v>4511</v>
      </c>
      <c r="B592" s="98" t="s">
        <v>337</v>
      </c>
      <c r="C592" s="101">
        <v>50000</v>
      </c>
      <c r="D592" s="138">
        <v>-50000</v>
      </c>
      <c r="E592" s="40">
        <v>0</v>
      </c>
    </row>
    <row r="593" spans="1:5" ht="24.95" customHeight="1" thickBot="1" x14ac:dyDescent="0.3">
      <c r="A593" s="830" t="s">
        <v>321</v>
      </c>
      <c r="B593" s="831"/>
      <c r="C593" s="184">
        <v>210000</v>
      </c>
      <c r="D593" s="184">
        <v>-60000</v>
      </c>
      <c r="E593" s="167">
        <v>150000</v>
      </c>
    </row>
    <row r="594" spans="1:5" ht="24.95" customHeight="1" thickBot="1" x14ac:dyDescent="0.3">
      <c r="A594" s="27">
        <v>42</v>
      </c>
      <c r="B594" s="97" t="s">
        <v>318</v>
      </c>
      <c r="C594" s="102">
        <v>550000</v>
      </c>
      <c r="D594" s="102">
        <v>-50000</v>
      </c>
      <c r="E594" s="161">
        <v>500000</v>
      </c>
    </row>
    <row r="595" spans="1:5" ht="24.95" customHeight="1" thickBot="1" x14ac:dyDescent="0.3">
      <c r="A595" s="27">
        <v>421</v>
      </c>
      <c r="B595" s="97" t="s">
        <v>149</v>
      </c>
      <c r="C595" s="102">
        <v>550000</v>
      </c>
      <c r="D595" s="102">
        <v>-50000</v>
      </c>
      <c r="E595" s="161">
        <v>500000</v>
      </c>
    </row>
    <row r="596" spans="1:5" ht="24.95" customHeight="1" thickBot="1" x14ac:dyDescent="0.3">
      <c r="A596" s="24">
        <v>4214</v>
      </c>
      <c r="B596" s="98" t="s">
        <v>152</v>
      </c>
      <c r="C596" s="101">
        <v>550000</v>
      </c>
      <c r="D596" s="138">
        <v>-50000</v>
      </c>
      <c r="E596" s="47">
        <v>500000</v>
      </c>
    </row>
    <row r="597" spans="1:5" ht="24.95" customHeight="1" thickBot="1" x14ac:dyDescent="0.3">
      <c r="A597" s="27">
        <v>45</v>
      </c>
      <c r="B597" s="97" t="s">
        <v>336</v>
      </c>
      <c r="C597" s="102">
        <v>550000</v>
      </c>
      <c r="D597" s="102">
        <v>-550000</v>
      </c>
      <c r="E597" s="161">
        <v>0</v>
      </c>
    </row>
    <row r="598" spans="1:5" ht="24.95" customHeight="1" thickBot="1" x14ac:dyDescent="0.3">
      <c r="A598" s="27">
        <v>451</v>
      </c>
      <c r="B598" s="97" t="s">
        <v>337</v>
      </c>
      <c r="C598" s="102">
        <v>550000</v>
      </c>
      <c r="D598" s="102">
        <v>-550000</v>
      </c>
      <c r="E598" s="161">
        <v>0</v>
      </c>
    </row>
    <row r="599" spans="1:5" ht="24.95" customHeight="1" thickBot="1" x14ac:dyDescent="0.3">
      <c r="A599" s="24">
        <v>4511</v>
      </c>
      <c r="B599" s="98" t="s">
        <v>337</v>
      </c>
      <c r="C599" s="101">
        <v>550000</v>
      </c>
      <c r="D599" s="164">
        <v>-550000</v>
      </c>
      <c r="E599" s="40">
        <v>0</v>
      </c>
    </row>
    <row r="600" spans="1:5" ht="24.95" customHeight="1" thickBot="1" x14ac:dyDescent="0.3">
      <c r="A600" s="830" t="s">
        <v>309</v>
      </c>
      <c r="B600" s="831"/>
      <c r="C600" s="153">
        <v>1100000</v>
      </c>
      <c r="D600" s="167">
        <v>-600000</v>
      </c>
      <c r="E600" s="167">
        <v>500000</v>
      </c>
    </row>
    <row r="601" spans="1:5" ht="24.95" customHeight="1" x14ac:dyDescent="0.25">
      <c r="A601" s="810"/>
      <c r="B601" s="811"/>
      <c r="C601" s="811"/>
      <c r="D601" s="812"/>
      <c r="E601" s="813"/>
    </row>
    <row r="602" spans="1:5" ht="24.95" customHeight="1" thickBot="1" x14ac:dyDescent="0.3">
      <c r="A602" s="814"/>
      <c r="B602" s="815"/>
      <c r="C602" s="815"/>
      <c r="D602" s="812"/>
      <c r="E602" s="813"/>
    </row>
    <row r="603" spans="1:5" ht="35.25" customHeight="1" thickBot="1" x14ac:dyDescent="0.3">
      <c r="A603" s="277" t="s">
        <v>338</v>
      </c>
      <c r="B603" s="283" t="s">
        <v>339</v>
      </c>
      <c r="C603" s="162">
        <v>760000</v>
      </c>
      <c r="D603" s="162">
        <v>0</v>
      </c>
      <c r="E603" s="146">
        <v>760000</v>
      </c>
    </row>
    <row r="604" spans="1:5" ht="24.95" customHeight="1" x14ac:dyDescent="0.25">
      <c r="A604" s="816"/>
      <c r="B604" s="817"/>
      <c r="C604" s="817"/>
      <c r="D604" s="818"/>
      <c r="E604" s="819"/>
    </row>
    <row r="605" spans="1:5" ht="24.95" customHeight="1" thickBot="1" x14ac:dyDescent="0.3">
      <c r="A605" s="821"/>
      <c r="B605" s="822"/>
      <c r="C605" s="822"/>
      <c r="D605" s="818"/>
      <c r="E605" s="819"/>
    </row>
    <row r="606" spans="1:5" ht="24.95" customHeight="1" thickBot="1" x14ac:dyDescent="0.3">
      <c r="A606" s="27">
        <v>32</v>
      </c>
      <c r="B606" s="97" t="s">
        <v>284</v>
      </c>
      <c r="C606" s="102">
        <v>10000</v>
      </c>
      <c r="D606" s="102">
        <v>0</v>
      </c>
      <c r="E606" s="161">
        <v>10000</v>
      </c>
    </row>
    <row r="607" spans="1:5" ht="24.95" customHeight="1" thickBot="1" x14ac:dyDescent="0.3">
      <c r="A607" s="27">
        <v>323</v>
      </c>
      <c r="B607" s="97" t="s">
        <v>113</v>
      </c>
      <c r="C607" s="102">
        <v>10000</v>
      </c>
      <c r="D607" s="102">
        <v>0</v>
      </c>
      <c r="E607" s="161">
        <v>10000</v>
      </c>
    </row>
    <row r="608" spans="1:5" ht="24.95" customHeight="1" thickBot="1" x14ac:dyDescent="0.3">
      <c r="A608" s="24">
        <v>3232</v>
      </c>
      <c r="B608" s="98" t="s">
        <v>301</v>
      </c>
      <c r="C608" s="101">
        <v>10000</v>
      </c>
      <c r="D608" s="137">
        <v>0</v>
      </c>
      <c r="E608" s="47">
        <v>10000</v>
      </c>
    </row>
    <row r="609" spans="1:5" ht="24.95" customHeight="1" thickBot="1" x14ac:dyDescent="0.3">
      <c r="A609" s="27">
        <v>42</v>
      </c>
      <c r="B609" s="97" t="s">
        <v>318</v>
      </c>
      <c r="C609" s="102">
        <v>750000</v>
      </c>
      <c r="D609" s="102">
        <v>0</v>
      </c>
      <c r="E609" s="161">
        <v>750000</v>
      </c>
    </row>
    <row r="610" spans="1:5" ht="24.95" customHeight="1" thickBot="1" x14ac:dyDescent="0.3">
      <c r="A610" s="27">
        <v>421</v>
      </c>
      <c r="B610" s="97" t="s">
        <v>149</v>
      </c>
      <c r="C610" s="102">
        <v>500000</v>
      </c>
      <c r="D610" s="102">
        <v>0</v>
      </c>
      <c r="E610" s="161">
        <v>500000</v>
      </c>
    </row>
    <row r="611" spans="1:5" ht="24.95" customHeight="1" thickBot="1" x14ac:dyDescent="0.3">
      <c r="A611" s="24">
        <v>4214</v>
      </c>
      <c r="B611" s="98" t="s">
        <v>152</v>
      </c>
      <c r="C611" s="101">
        <v>500000</v>
      </c>
      <c r="D611" s="137">
        <v>0</v>
      </c>
      <c r="E611" s="47">
        <v>500000</v>
      </c>
    </row>
    <row r="612" spans="1:5" ht="24.95" customHeight="1" thickBot="1" x14ac:dyDescent="0.3">
      <c r="A612" s="27">
        <v>426</v>
      </c>
      <c r="B612" s="97" t="s">
        <v>159</v>
      </c>
      <c r="C612" s="102">
        <v>250000</v>
      </c>
      <c r="D612" s="102">
        <v>0</v>
      </c>
      <c r="E612" s="161">
        <v>250000</v>
      </c>
    </row>
    <row r="613" spans="1:5" ht="24.95" customHeight="1" thickBot="1" x14ac:dyDescent="0.3">
      <c r="A613" s="24">
        <v>4263</v>
      </c>
      <c r="B613" s="98" t="s">
        <v>340</v>
      </c>
      <c r="C613" s="101">
        <v>250000</v>
      </c>
      <c r="D613" s="152">
        <v>0</v>
      </c>
      <c r="E613" s="34">
        <v>250000</v>
      </c>
    </row>
    <row r="614" spans="1:5" ht="28.5" customHeight="1" thickBot="1" x14ac:dyDescent="0.3">
      <c r="A614" s="830" t="s">
        <v>321</v>
      </c>
      <c r="B614" s="831"/>
      <c r="C614" s="184">
        <v>760000</v>
      </c>
      <c r="D614" s="167">
        <v>0</v>
      </c>
      <c r="E614" s="192">
        <v>760000</v>
      </c>
    </row>
    <row r="615" spans="1:5" ht="24.95" customHeight="1" x14ac:dyDescent="0.25">
      <c r="A615" s="810"/>
      <c r="B615" s="811"/>
      <c r="C615" s="811"/>
      <c r="D615" s="812"/>
      <c r="E615" s="915"/>
    </row>
    <row r="616" spans="1:5" ht="24.95" customHeight="1" thickBot="1" x14ac:dyDescent="0.3">
      <c r="A616" s="814"/>
      <c r="B616" s="815"/>
      <c r="C616" s="815"/>
      <c r="D616" s="812"/>
      <c r="E616" s="813"/>
    </row>
    <row r="617" spans="1:5" ht="33.75" customHeight="1" thickBot="1" x14ac:dyDescent="0.3">
      <c r="A617" s="140" t="s">
        <v>341</v>
      </c>
      <c r="B617" s="139" t="s">
        <v>342</v>
      </c>
      <c r="C617" s="126">
        <v>810750</v>
      </c>
      <c r="D617" s="126">
        <v>-309750</v>
      </c>
      <c r="E617" s="342">
        <v>501000</v>
      </c>
    </row>
    <row r="618" spans="1:5" ht="24.95" customHeight="1" x14ac:dyDescent="0.25">
      <c r="A618" s="883"/>
      <c r="B618" s="884"/>
      <c r="C618" s="884"/>
      <c r="D618" s="884"/>
      <c r="E618" s="885"/>
    </row>
    <row r="619" spans="1:5" ht="24.95" customHeight="1" thickBot="1" x14ac:dyDescent="0.3">
      <c r="A619" s="886"/>
      <c r="B619" s="887"/>
      <c r="C619" s="887"/>
      <c r="D619" s="887"/>
      <c r="E619" s="888"/>
    </row>
    <row r="620" spans="1:5" ht="24.95" customHeight="1" thickBot="1" x14ac:dyDescent="0.3">
      <c r="A620" s="77">
        <v>32</v>
      </c>
      <c r="B620" s="78" t="s">
        <v>284</v>
      </c>
      <c r="C620" s="79">
        <v>0</v>
      </c>
      <c r="D620" s="328">
        <v>250</v>
      </c>
      <c r="E620" s="179">
        <v>250</v>
      </c>
    </row>
    <row r="621" spans="1:5" ht="24.95" customHeight="1" thickBot="1" x14ac:dyDescent="0.3">
      <c r="A621" s="77">
        <v>322</v>
      </c>
      <c r="B621" s="78" t="s">
        <v>106</v>
      </c>
      <c r="C621" s="109">
        <v>0</v>
      </c>
      <c r="D621" s="329">
        <v>250</v>
      </c>
      <c r="E621" s="332">
        <v>250</v>
      </c>
    </row>
    <row r="622" spans="1:5" ht="24.95" customHeight="1" thickBot="1" x14ac:dyDescent="0.3">
      <c r="A622" s="93">
        <v>3223</v>
      </c>
      <c r="B622" s="94" t="s">
        <v>109</v>
      </c>
      <c r="C622" s="111">
        <v>0</v>
      </c>
      <c r="D622" s="333">
        <v>250</v>
      </c>
      <c r="E622" s="95">
        <v>250</v>
      </c>
    </row>
    <row r="623" spans="1:5" ht="27" customHeight="1" thickBot="1" x14ac:dyDescent="0.3">
      <c r="A623" s="913" t="s">
        <v>288</v>
      </c>
      <c r="B623" s="914"/>
      <c r="C623" s="193">
        <v>0</v>
      </c>
      <c r="D623" s="193">
        <v>250</v>
      </c>
      <c r="E623" s="193">
        <v>250</v>
      </c>
    </row>
    <row r="624" spans="1:5" ht="24.95" customHeight="1" thickBot="1" x14ac:dyDescent="0.3">
      <c r="A624" s="151">
        <v>32</v>
      </c>
      <c r="B624" s="157" t="s">
        <v>284</v>
      </c>
      <c r="C624" s="144">
        <v>8000</v>
      </c>
      <c r="D624" s="144">
        <v>0</v>
      </c>
      <c r="E624" s="144">
        <v>8000</v>
      </c>
    </row>
    <row r="625" spans="1:5" ht="24.95" customHeight="1" thickBot="1" x14ac:dyDescent="0.3">
      <c r="A625" s="27">
        <v>323</v>
      </c>
      <c r="B625" s="97" t="s">
        <v>113</v>
      </c>
      <c r="C625" s="168">
        <v>8000</v>
      </c>
      <c r="D625" s="168">
        <v>0</v>
      </c>
      <c r="E625" s="168">
        <v>8000</v>
      </c>
    </row>
    <row r="626" spans="1:5" ht="24.95" customHeight="1" thickBot="1" x14ac:dyDescent="0.3">
      <c r="A626" s="24">
        <v>3231</v>
      </c>
      <c r="B626" s="98" t="s">
        <v>343</v>
      </c>
      <c r="C626" s="169">
        <v>3000</v>
      </c>
      <c r="D626" s="35">
        <v>0</v>
      </c>
      <c r="E626" s="34">
        <v>3000</v>
      </c>
    </row>
    <row r="627" spans="1:5" ht="24.95" customHeight="1" thickBot="1" x14ac:dyDescent="0.3">
      <c r="A627" s="24">
        <v>3232</v>
      </c>
      <c r="B627" s="98" t="s">
        <v>115</v>
      </c>
      <c r="C627" s="170">
        <v>5000</v>
      </c>
      <c r="D627" s="35">
        <v>0</v>
      </c>
      <c r="E627" s="47">
        <v>5000</v>
      </c>
    </row>
    <row r="628" spans="1:5" ht="26.25" customHeight="1" thickBot="1" x14ac:dyDescent="0.3">
      <c r="A628" s="850" t="s">
        <v>289</v>
      </c>
      <c r="B628" s="912"/>
      <c r="C628" s="153">
        <v>8000</v>
      </c>
      <c r="D628" s="153">
        <v>0</v>
      </c>
      <c r="E628" s="167">
        <v>8000</v>
      </c>
    </row>
    <row r="629" spans="1:5" ht="24.95" customHeight="1" thickBot="1" x14ac:dyDescent="0.3">
      <c r="A629" s="151">
        <v>32</v>
      </c>
      <c r="B629" s="157" t="s">
        <v>284</v>
      </c>
      <c r="C629" s="102">
        <v>252750</v>
      </c>
      <c r="D629" s="102">
        <v>0</v>
      </c>
      <c r="E629" s="161">
        <v>252750</v>
      </c>
    </row>
    <row r="630" spans="1:5" ht="24.95" customHeight="1" thickBot="1" x14ac:dyDescent="0.3">
      <c r="A630" s="27">
        <v>322</v>
      </c>
      <c r="B630" s="97" t="s">
        <v>106</v>
      </c>
      <c r="C630" s="102">
        <v>48750</v>
      </c>
      <c r="D630" s="102">
        <v>0</v>
      </c>
      <c r="E630" s="161">
        <v>48750</v>
      </c>
    </row>
    <row r="631" spans="1:5" ht="24.95" customHeight="1" thickBot="1" x14ac:dyDescent="0.3">
      <c r="A631" s="24">
        <v>3223</v>
      </c>
      <c r="B631" s="98" t="s">
        <v>109</v>
      </c>
      <c r="C631" s="101">
        <v>8750</v>
      </c>
      <c r="D631" s="137">
        <v>0</v>
      </c>
      <c r="E631" s="34">
        <v>8750</v>
      </c>
    </row>
    <row r="632" spans="1:5" ht="24.95" customHeight="1" thickBot="1" x14ac:dyDescent="0.3">
      <c r="A632" s="24">
        <v>3224</v>
      </c>
      <c r="B632" s="98" t="s">
        <v>344</v>
      </c>
      <c r="C632" s="101">
        <v>40000</v>
      </c>
      <c r="D632" s="137">
        <v>0</v>
      </c>
      <c r="E632" s="47">
        <v>40000</v>
      </c>
    </row>
    <row r="633" spans="1:5" ht="24.95" customHeight="1" thickBot="1" x14ac:dyDescent="0.3">
      <c r="A633" s="27">
        <v>323</v>
      </c>
      <c r="B633" s="97" t="s">
        <v>113</v>
      </c>
      <c r="C633" s="102">
        <v>204000</v>
      </c>
      <c r="D633" s="102">
        <v>0</v>
      </c>
      <c r="E633" s="161">
        <v>204000</v>
      </c>
    </row>
    <row r="634" spans="1:5" ht="24.95" customHeight="1" thickBot="1" x14ac:dyDescent="0.3">
      <c r="A634" s="24">
        <v>3232</v>
      </c>
      <c r="B634" s="98" t="s">
        <v>115</v>
      </c>
      <c r="C634" s="101">
        <v>30000</v>
      </c>
      <c r="D634" s="137">
        <v>0</v>
      </c>
      <c r="E634" s="34">
        <v>30000</v>
      </c>
    </row>
    <row r="635" spans="1:5" ht="24.95" customHeight="1" thickBot="1" x14ac:dyDescent="0.3">
      <c r="A635" s="24">
        <v>3234</v>
      </c>
      <c r="B635" s="98" t="s">
        <v>117</v>
      </c>
      <c r="C635" s="101">
        <v>170000</v>
      </c>
      <c r="D635" s="137">
        <v>0</v>
      </c>
      <c r="E635" s="34">
        <v>170000</v>
      </c>
    </row>
    <row r="636" spans="1:5" ht="24.95" customHeight="1" thickBot="1" x14ac:dyDescent="0.3">
      <c r="A636" s="24">
        <v>3239</v>
      </c>
      <c r="B636" s="98" t="s">
        <v>121</v>
      </c>
      <c r="C636" s="101">
        <v>4000</v>
      </c>
      <c r="D636" s="137">
        <v>0</v>
      </c>
      <c r="E636" s="47">
        <v>4000</v>
      </c>
    </row>
    <row r="637" spans="1:5" ht="24.95" customHeight="1" thickBot="1" x14ac:dyDescent="0.3">
      <c r="A637" s="830" t="s">
        <v>321</v>
      </c>
      <c r="B637" s="831"/>
      <c r="C637" s="184">
        <v>252750</v>
      </c>
      <c r="D637" s="184">
        <v>0</v>
      </c>
      <c r="E637" s="167">
        <v>252750</v>
      </c>
    </row>
    <row r="638" spans="1:5" ht="24.95" customHeight="1" thickBot="1" x14ac:dyDescent="0.3">
      <c r="A638" s="27">
        <v>42</v>
      </c>
      <c r="B638" s="97" t="s">
        <v>318</v>
      </c>
      <c r="C638" s="102">
        <v>450000</v>
      </c>
      <c r="D638" s="102">
        <v>-260000</v>
      </c>
      <c r="E638" s="161">
        <v>190000</v>
      </c>
    </row>
    <row r="639" spans="1:5" ht="24.95" customHeight="1" thickBot="1" x14ac:dyDescent="0.3">
      <c r="A639" s="27">
        <v>421</v>
      </c>
      <c r="B639" s="97" t="s">
        <v>149</v>
      </c>
      <c r="C639" s="102">
        <v>450000</v>
      </c>
      <c r="D639" s="102">
        <v>-260000</v>
      </c>
      <c r="E639" s="161">
        <v>190000</v>
      </c>
    </row>
    <row r="640" spans="1:5" ht="24.95" customHeight="1" thickBot="1" x14ac:dyDescent="0.3">
      <c r="A640" s="24">
        <v>4214</v>
      </c>
      <c r="B640" s="98" t="s">
        <v>152</v>
      </c>
      <c r="C640" s="101">
        <v>450000</v>
      </c>
      <c r="D640" s="138">
        <v>-260000</v>
      </c>
      <c r="E640" s="47">
        <v>190000</v>
      </c>
    </row>
    <row r="641" spans="1:5" ht="24.95" customHeight="1" thickBot="1" x14ac:dyDescent="0.3">
      <c r="A641" s="850" t="s">
        <v>309</v>
      </c>
      <c r="B641" s="851"/>
      <c r="C641" s="171">
        <v>450000</v>
      </c>
      <c r="D641" s="171">
        <v>-260000</v>
      </c>
      <c r="E641" s="167">
        <v>190000</v>
      </c>
    </row>
    <row r="642" spans="1:5" ht="24.95" customHeight="1" thickBot="1" x14ac:dyDescent="0.3">
      <c r="A642" s="151">
        <v>42</v>
      </c>
      <c r="B642" s="157" t="s">
        <v>318</v>
      </c>
      <c r="C642" s="102">
        <v>100000</v>
      </c>
      <c r="D642" s="102">
        <v>-50000</v>
      </c>
      <c r="E642" s="161">
        <v>50000</v>
      </c>
    </row>
    <row r="643" spans="1:5" ht="24.95" customHeight="1" thickBot="1" x14ac:dyDescent="0.3">
      <c r="A643" s="27">
        <v>421</v>
      </c>
      <c r="B643" s="97" t="s">
        <v>149</v>
      </c>
      <c r="C643" s="102">
        <v>100000</v>
      </c>
      <c r="D643" s="102">
        <v>-50000</v>
      </c>
      <c r="E643" s="161">
        <v>50000</v>
      </c>
    </row>
    <row r="644" spans="1:5" ht="24.95" customHeight="1" thickBot="1" x14ac:dyDescent="0.3">
      <c r="A644" s="24">
        <v>4214</v>
      </c>
      <c r="B644" s="98" t="s">
        <v>152</v>
      </c>
      <c r="C644" s="101">
        <v>100000</v>
      </c>
      <c r="D644" s="138">
        <v>-50000</v>
      </c>
      <c r="E644" s="47">
        <v>50000</v>
      </c>
    </row>
    <row r="645" spans="1:5" ht="29.25" customHeight="1" thickBot="1" x14ac:dyDescent="0.3">
      <c r="A645" s="830" t="s">
        <v>345</v>
      </c>
      <c r="B645" s="831"/>
      <c r="C645" s="184">
        <v>100000</v>
      </c>
      <c r="D645" s="184">
        <v>-50000</v>
      </c>
      <c r="E645" s="167">
        <v>50000</v>
      </c>
    </row>
    <row r="646" spans="1:5" ht="24.95" customHeight="1" x14ac:dyDescent="0.25">
      <c r="A646" s="816"/>
      <c r="B646" s="817"/>
      <c r="C646" s="817"/>
      <c r="D646" s="818"/>
      <c r="E646" s="819"/>
    </row>
    <row r="647" spans="1:5" ht="24.95" customHeight="1" thickBot="1" x14ac:dyDescent="0.3">
      <c r="A647" s="821"/>
      <c r="B647" s="822"/>
      <c r="C647" s="822"/>
      <c r="D647" s="822"/>
      <c r="E647" s="819"/>
    </row>
    <row r="648" spans="1:5" ht="30.75" customHeight="1" thickBot="1" x14ac:dyDescent="0.3">
      <c r="A648" s="200" t="s">
        <v>346</v>
      </c>
      <c r="B648" s="139" t="s">
        <v>347</v>
      </c>
      <c r="C648" s="126">
        <v>164700</v>
      </c>
      <c r="D648" s="126">
        <v>-150000</v>
      </c>
      <c r="E648" s="141">
        <v>14700</v>
      </c>
    </row>
    <row r="649" spans="1:5" ht="24.95" customHeight="1" x14ac:dyDescent="0.25">
      <c r="A649" s="816"/>
      <c r="B649" s="817"/>
      <c r="C649" s="817"/>
      <c r="D649" s="817"/>
      <c r="E649" s="819"/>
    </row>
    <row r="650" spans="1:5" ht="24.95" customHeight="1" thickBot="1" x14ac:dyDescent="0.3">
      <c r="A650" s="821"/>
      <c r="B650" s="822"/>
      <c r="C650" s="822"/>
      <c r="D650" s="818"/>
      <c r="E650" s="819"/>
    </row>
    <row r="651" spans="1:5" ht="24.95" customHeight="1" thickBot="1" x14ac:dyDescent="0.3">
      <c r="A651" s="27">
        <v>32</v>
      </c>
      <c r="B651" s="97" t="s">
        <v>284</v>
      </c>
      <c r="C651" s="102">
        <v>14700</v>
      </c>
      <c r="D651" s="102">
        <v>0</v>
      </c>
      <c r="E651" s="161">
        <v>14700</v>
      </c>
    </row>
    <row r="652" spans="1:5" ht="24.95" customHeight="1" thickBot="1" x14ac:dyDescent="0.3">
      <c r="A652" s="27">
        <v>322</v>
      </c>
      <c r="B652" s="97" t="s">
        <v>106</v>
      </c>
      <c r="C652" s="102">
        <v>4700</v>
      </c>
      <c r="D652" s="136">
        <v>0</v>
      </c>
      <c r="E652" s="38">
        <v>4700</v>
      </c>
    </row>
    <row r="653" spans="1:5" ht="24.95" customHeight="1" thickBot="1" x14ac:dyDescent="0.3">
      <c r="A653" s="24">
        <v>3224</v>
      </c>
      <c r="B653" s="98" t="s">
        <v>317</v>
      </c>
      <c r="C653" s="101">
        <v>4700</v>
      </c>
      <c r="D653" s="137">
        <v>0</v>
      </c>
      <c r="E653" s="47">
        <v>4700</v>
      </c>
    </row>
    <row r="654" spans="1:5" ht="24.95" customHeight="1" thickBot="1" x14ac:dyDescent="0.3">
      <c r="A654" s="27">
        <v>323</v>
      </c>
      <c r="B654" s="97" t="s">
        <v>113</v>
      </c>
      <c r="C654" s="102">
        <v>10000</v>
      </c>
      <c r="D654" s="102">
        <v>0</v>
      </c>
      <c r="E654" s="161">
        <v>10000</v>
      </c>
    </row>
    <row r="655" spans="1:5" ht="24.95" customHeight="1" thickBot="1" x14ac:dyDescent="0.3">
      <c r="A655" s="24">
        <v>3232</v>
      </c>
      <c r="B655" s="98" t="s">
        <v>115</v>
      </c>
      <c r="C655" s="101">
        <v>10000</v>
      </c>
      <c r="D655" s="137">
        <v>0</v>
      </c>
      <c r="E655" s="47">
        <v>10000</v>
      </c>
    </row>
    <row r="656" spans="1:5" ht="24.95" customHeight="1" thickBot="1" x14ac:dyDescent="0.3">
      <c r="A656" s="27">
        <v>42</v>
      </c>
      <c r="B656" s="97" t="s">
        <v>318</v>
      </c>
      <c r="C656" s="102">
        <v>50000</v>
      </c>
      <c r="D656" s="102">
        <v>-50000</v>
      </c>
      <c r="E656" s="161">
        <v>0</v>
      </c>
    </row>
    <row r="657" spans="1:6" ht="24.95" customHeight="1" thickBot="1" x14ac:dyDescent="0.3">
      <c r="A657" s="27">
        <v>421</v>
      </c>
      <c r="B657" s="97" t="s">
        <v>149</v>
      </c>
      <c r="C657" s="102">
        <v>50000</v>
      </c>
      <c r="D657" s="102">
        <v>-50000</v>
      </c>
      <c r="E657" s="161">
        <v>0</v>
      </c>
    </row>
    <row r="658" spans="1:6" ht="24.95" customHeight="1" thickBot="1" x14ac:dyDescent="0.3">
      <c r="A658" s="24">
        <v>4214</v>
      </c>
      <c r="B658" s="98" t="s">
        <v>152</v>
      </c>
      <c r="C658" s="101">
        <v>50000</v>
      </c>
      <c r="D658" s="138">
        <v>-50000</v>
      </c>
      <c r="E658" s="40">
        <v>0</v>
      </c>
    </row>
    <row r="659" spans="1:6" ht="28.5" customHeight="1" thickBot="1" x14ac:dyDescent="0.3">
      <c r="A659" s="850" t="s">
        <v>321</v>
      </c>
      <c r="B659" s="851"/>
      <c r="C659" s="171">
        <v>64700</v>
      </c>
      <c r="D659" s="171">
        <v>-50000</v>
      </c>
      <c r="E659" s="326">
        <v>14700</v>
      </c>
      <c r="F659" s="187"/>
    </row>
    <row r="660" spans="1:6" ht="24.95" customHeight="1" thickBot="1" x14ac:dyDescent="0.3">
      <c r="A660" s="343">
        <v>42</v>
      </c>
      <c r="B660" s="344" t="s">
        <v>318</v>
      </c>
      <c r="C660" s="345">
        <v>100000</v>
      </c>
      <c r="D660" s="345">
        <v>-100000</v>
      </c>
      <c r="E660" s="161">
        <v>0</v>
      </c>
    </row>
    <row r="661" spans="1:6" ht="24.95" customHeight="1" thickBot="1" x14ac:dyDescent="0.3">
      <c r="A661" s="343">
        <v>421</v>
      </c>
      <c r="B661" s="344" t="s">
        <v>149</v>
      </c>
      <c r="C661" s="345">
        <v>100000</v>
      </c>
      <c r="D661" s="345">
        <v>-100000</v>
      </c>
      <c r="E661" s="161">
        <v>0</v>
      </c>
    </row>
    <row r="662" spans="1:6" ht="24.95" customHeight="1" thickBot="1" x14ac:dyDescent="0.3">
      <c r="A662" s="24">
        <v>4214</v>
      </c>
      <c r="B662" s="346" t="s">
        <v>152</v>
      </c>
      <c r="C662" s="156">
        <v>100000</v>
      </c>
      <c r="D662" s="164">
        <v>-100000</v>
      </c>
      <c r="E662" s="40">
        <v>0</v>
      </c>
    </row>
    <row r="663" spans="1:6" ht="24.95" customHeight="1" thickBot="1" x14ac:dyDescent="0.3">
      <c r="A663" s="830" t="s">
        <v>309</v>
      </c>
      <c r="B663" s="831"/>
      <c r="C663" s="171">
        <v>100000</v>
      </c>
      <c r="D663" s="171">
        <v>-100000</v>
      </c>
      <c r="E663" s="167">
        <v>0</v>
      </c>
    </row>
    <row r="664" spans="1:6" ht="24.95" customHeight="1" x14ac:dyDescent="0.25">
      <c r="A664" s="810"/>
      <c r="B664" s="811"/>
      <c r="C664" s="811"/>
      <c r="D664" s="811"/>
      <c r="E664" s="813"/>
    </row>
    <row r="665" spans="1:6" ht="24.95" customHeight="1" x14ac:dyDescent="0.25">
      <c r="A665" s="882"/>
      <c r="B665" s="812"/>
      <c r="C665" s="812"/>
      <c r="D665" s="812"/>
      <c r="E665" s="813"/>
    </row>
    <row r="666" spans="1:6" ht="24.95" customHeight="1" thickBot="1" x14ac:dyDescent="0.3">
      <c r="A666" s="814"/>
      <c r="B666" s="815"/>
      <c r="C666" s="815"/>
      <c r="D666" s="815"/>
      <c r="E666" s="813"/>
    </row>
    <row r="667" spans="1:6" ht="32.25" customHeight="1" thickBot="1" x14ac:dyDescent="0.3">
      <c r="A667" s="172" t="s">
        <v>348</v>
      </c>
      <c r="B667" s="284" t="s">
        <v>349</v>
      </c>
      <c r="C667" s="173">
        <v>418000</v>
      </c>
      <c r="D667" s="173">
        <v>53000</v>
      </c>
      <c r="E667" s="316">
        <v>471000</v>
      </c>
    </row>
    <row r="668" spans="1:6" ht="24.95" customHeight="1" x14ac:dyDescent="0.25">
      <c r="A668" s="906"/>
      <c r="B668" s="907"/>
      <c r="C668" s="907"/>
      <c r="D668" s="907"/>
      <c r="E668" s="908"/>
    </row>
    <row r="669" spans="1:6" ht="24.95" customHeight="1" thickBot="1" x14ac:dyDescent="0.3">
      <c r="A669" s="909"/>
      <c r="B669" s="910"/>
      <c r="C669" s="910"/>
      <c r="D669" s="911"/>
      <c r="E669" s="908"/>
    </row>
    <row r="670" spans="1:6" ht="36" customHeight="1" thickBot="1" x14ac:dyDescent="0.3">
      <c r="A670" s="277" t="s">
        <v>350</v>
      </c>
      <c r="B670" s="283" t="s">
        <v>351</v>
      </c>
      <c r="C670" s="162">
        <v>320000</v>
      </c>
      <c r="D670" s="162">
        <v>50000</v>
      </c>
      <c r="E670" s="146">
        <v>370000</v>
      </c>
    </row>
    <row r="671" spans="1:6" ht="24.95" customHeight="1" x14ac:dyDescent="0.25">
      <c r="A671" s="816"/>
      <c r="B671" s="817"/>
      <c r="C671" s="817"/>
      <c r="D671" s="818"/>
      <c r="E671" s="819"/>
    </row>
    <row r="672" spans="1:6" ht="24.95" customHeight="1" thickBot="1" x14ac:dyDescent="0.3">
      <c r="A672" s="821"/>
      <c r="B672" s="822"/>
      <c r="C672" s="822"/>
      <c r="D672" s="818"/>
      <c r="E672" s="819"/>
    </row>
    <row r="673" spans="1:5" ht="24.95" customHeight="1" thickBot="1" x14ac:dyDescent="0.3">
      <c r="A673" s="27">
        <v>32</v>
      </c>
      <c r="B673" s="97" t="s">
        <v>284</v>
      </c>
      <c r="C673" s="102">
        <v>320000</v>
      </c>
      <c r="D673" s="102">
        <v>0</v>
      </c>
      <c r="E673" s="161">
        <v>320000</v>
      </c>
    </row>
    <row r="674" spans="1:5" ht="24.95" customHeight="1" thickBot="1" x14ac:dyDescent="0.3">
      <c r="A674" s="27">
        <v>323</v>
      </c>
      <c r="B674" s="97" t="s">
        <v>113</v>
      </c>
      <c r="C674" s="102">
        <v>320000</v>
      </c>
      <c r="D674" s="102">
        <v>0</v>
      </c>
      <c r="E674" s="161">
        <v>320000</v>
      </c>
    </row>
    <row r="675" spans="1:5" ht="24.95" customHeight="1" thickBot="1" x14ac:dyDescent="0.3">
      <c r="A675" s="24">
        <v>3232</v>
      </c>
      <c r="B675" s="98" t="s">
        <v>115</v>
      </c>
      <c r="C675" s="101">
        <v>20000</v>
      </c>
      <c r="D675" s="137">
        <v>0</v>
      </c>
      <c r="E675" s="34">
        <v>20000</v>
      </c>
    </row>
    <row r="676" spans="1:5" ht="24.95" customHeight="1" thickBot="1" x14ac:dyDescent="0.3">
      <c r="A676" s="24">
        <v>3234</v>
      </c>
      <c r="B676" s="98" t="s">
        <v>117</v>
      </c>
      <c r="C676" s="101">
        <v>300000</v>
      </c>
      <c r="D676" s="137">
        <v>0</v>
      </c>
      <c r="E676" s="47">
        <v>300000</v>
      </c>
    </row>
    <row r="677" spans="1:5" ht="24.95" customHeight="1" thickBot="1" x14ac:dyDescent="0.3">
      <c r="A677" s="27">
        <v>42</v>
      </c>
      <c r="B677" s="97" t="s">
        <v>318</v>
      </c>
      <c r="C677" s="103">
        <v>0</v>
      </c>
      <c r="D677" s="102">
        <v>50000</v>
      </c>
      <c r="E677" s="161">
        <v>50000</v>
      </c>
    </row>
    <row r="678" spans="1:5" ht="24.95" customHeight="1" thickBot="1" x14ac:dyDescent="0.3">
      <c r="A678" s="27">
        <v>422</v>
      </c>
      <c r="B678" s="97" t="s">
        <v>153</v>
      </c>
      <c r="C678" s="103">
        <v>0</v>
      </c>
      <c r="D678" s="103">
        <v>50000</v>
      </c>
      <c r="E678" s="158">
        <v>50000</v>
      </c>
    </row>
    <row r="679" spans="1:5" ht="24.95" customHeight="1" thickBot="1" x14ac:dyDescent="0.3">
      <c r="A679" s="24">
        <v>4227</v>
      </c>
      <c r="B679" s="98" t="s">
        <v>352</v>
      </c>
      <c r="C679" s="104">
        <v>0</v>
      </c>
      <c r="D679" s="138">
        <v>50000</v>
      </c>
      <c r="E679" s="47">
        <v>50000</v>
      </c>
    </row>
    <row r="680" spans="1:5" ht="27.75" customHeight="1" thickBot="1" x14ac:dyDescent="0.3">
      <c r="A680" s="830" t="s">
        <v>321</v>
      </c>
      <c r="B680" s="831"/>
      <c r="C680" s="184">
        <v>320000</v>
      </c>
      <c r="D680" s="184">
        <v>50000</v>
      </c>
      <c r="E680" s="167">
        <v>370000</v>
      </c>
    </row>
    <row r="681" spans="1:5" ht="24.95" customHeight="1" x14ac:dyDescent="0.25">
      <c r="A681" s="810"/>
      <c r="B681" s="811"/>
      <c r="C681" s="811"/>
      <c r="D681" s="812"/>
      <c r="E681" s="813"/>
    </row>
    <row r="682" spans="1:5" ht="24.95" customHeight="1" thickBot="1" x14ac:dyDescent="0.3">
      <c r="A682" s="814"/>
      <c r="B682" s="815"/>
      <c r="C682" s="815"/>
      <c r="D682" s="815"/>
      <c r="E682" s="813"/>
    </row>
    <row r="683" spans="1:5" ht="31.5" customHeight="1" thickBot="1" x14ac:dyDescent="0.3">
      <c r="A683" s="200" t="s">
        <v>353</v>
      </c>
      <c r="B683" s="139" t="s">
        <v>354</v>
      </c>
      <c r="C683" s="126">
        <v>18000</v>
      </c>
      <c r="D683" s="126">
        <v>0</v>
      </c>
      <c r="E683" s="141">
        <v>18000</v>
      </c>
    </row>
    <row r="684" spans="1:5" ht="24.95" customHeight="1" x14ac:dyDescent="0.25">
      <c r="A684" s="816"/>
      <c r="B684" s="817"/>
      <c r="C684" s="817"/>
      <c r="D684" s="817"/>
      <c r="E684" s="819"/>
    </row>
    <row r="685" spans="1:5" ht="24.95" customHeight="1" thickBot="1" x14ac:dyDescent="0.3">
      <c r="A685" s="821"/>
      <c r="B685" s="822"/>
      <c r="C685" s="822"/>
      <c r="D685" s="818"/>
      <c r="E685" s="819"/>
    </row>
    <row r="686" spans="1:5" ht="24.95" customHeight="1" thickBot="1" x14ac:dyDescent="0.3">
      <c r="A686" s="27">
        <v>32</v>
      </c>
      <c r="B686" s="97" t="s">
        <v>284</v>
      </c>
      <c r="C686" s="102">
        <v>18000</v>
      </c>
      <c r="D686" s="102">
        <v>0</v>
      </c>
      <c r="E686" s="161">
        <v>18000</v>
      </c>
    </row>
    <row r="687" spans="1:5" ht="24.95" customHeight="1" thickBot="1" x14ac:dyDescent="0.3">
      <c r="A687" s="27">
        <v>323</v>
      </c>
      <c r="B687" s="97" t="s">
        <v>113</v>
      </c>
      <c r="C687" s="102">
        <v>18000</v>
      </c>
      <c r="D687" s="102">
        <v>0</v>
      </c>
      <c r="E687" s="161">
        <v>18000</v>
      </c>
    </row>
    <row r="688" spans="1:5" ht="24.95" customHeight="1" thickBot="1" x14ac:dyDescent="0.3">
      <c r="A688" s="24">
        <v>3234</v>
      </c>
      <c r="B688" s="98" t="s">
        <v>117</v>
      </c>
      <c r="C688" s="101">
        <v>18000</v>
      </c>
      <c r="D688" s="143">
        <v>0</v>
      </c>
      <c r="E688" s="47">
        <v>18000</v>
      </c>
    </row>
    <row r="689" spans="1:5" ht="24.95" customHeight="1" thickBot="1" x14ac:dyDescent="0.3">
      <c r="A689" s="830" t="s">
        <v>289</v>
      </c>
      <c r="B689" s="831"/>
      <c r="C689" s="171">
        <v>18000</v>
      </c>
      <c r="D689" s="171">
        <v>0</v>
      </c>
      <c r="E689" s="167">
        <v>18000</v>
      </c>
    </row>
    <row r="690" spans="1:5" ht="24.95" customHeight="1" x14ac:dyDescent="0.25">
      <c r="A690" s="810"/>
      <c r="B690" s="811"/>
      <c r="C690" s="811"/>
      <c r="D690" s="811"/>
      <c r="E690" s="813"/>
    </row>
    <row r="691" spans="1:5" ht="24.95" customHeight="1" thickBot="1" x14ac:dyDescent="0.3">
      <c r="A691" s="814"/>
      <c r="B691" s="815"/>
      <c r="C691" s="815"/>
      <c r="D691" s="815"/>
      <c r="E691" s="813"/>
    </row>
    <row r="692" spans="1:5" ht="31.5" customHeight="1" thickBot="1" x14ac:dyDescent="0.3">
      <c r="A692" s="285" t="s">
        <v>355</v>
      </c>
      <c r="B692" s="286" t="s">
        <v>356</v>
      </c>
      <c r="C692" s="191">
        <v>80000</v>
      </c>
      <c r="D692" s="191">
        <v>3000</v>
      </c>
      <c r="E692" s="146">
        <v>83000</v>
      </c>
    </row>
    <row r="693" spans="1:5" ht="24.95" customHeight="1" x14ac:dyDescent="0.25">
      <c r="A693" s="816"/>
      <c r="B693" s="817"/>
      <c r="C693" s="817"/>
      <c r="D693" s="817"/>
      <c r="E693" s="819"/>
    </row>
    <row r="694" spans="1:5" ht="24.95" customHeight="1" thickBot="1" x14ac:dyDescent="0.3">
      <c r="A694" s="821"/>
      <c r="B694" s="822"/>
      <c r="C694" s="822"/>
      <c r="D694" s="818"/>
      <c r="E694" s="819"/>
    </row>
    <row r="695" spans="1:5" ht="24.95" customHeight="1" thickBot="1" x14ac:dyDescent="0.3">
      <c r="A695" s="27">
        <v>32</v>
      </c>
      <c r="B695" s="97" t="s">
        <v>284</v>
      </c>
      <c r="C695" s="110">
        <v>0</v>
      </c>
      <c r="D695" s="106">
        <v>23000</v>
      </c>
      <c r="E695" s="302">
        <v>23000</v>
      </c>
    </row>
    <row r="696" spans="1:5" ht="24.95" customHeight="1" thickBot="1" x14ac:dyDescent="0.3">
      <c r="A696" s="27">
        <v>329</v>
      </c>
      <c r="B696" s="97" t="s">
        <v>287</v>
      </c>
      <c r="C696" s="103">
        <v>0</v>
      </c>
      <c r="D696" s="103">
        <v>23000</v>
      </c>
      <c r="E696" s="158">
        <v>23000</v>
      </c>
    </row>
    <row r="697" spans="1:5" ht="24.95" customHeight="1" thickBot="1" x14ac:dyDescent="0.3">
      <c r="A697" s="24">
        <v>3295</v>
      </c>
      <c r="B697" s="98" t="s">
        <v>357</v>
      </c>
      <c r="C697" s="104">
        <v>0</v>
      </c>
      <c r="D697" s="164">
        <v>23000</v>
      </c>
      <c r="E697" s="47">
        <v>23000</v>
      </c>
    </row>
    <row r="698" spans="1:5" ht="24.95" customHeight="1" thickBot="1" x14ac:dyDescent="0.3">
      <c r="A698" s="850" t="s">
        <v>358</v>
      </c>
      <c r="B698" s="851"/>
      <c r="C698" s="174">
        <v>0</v>
      </c>
      <c r="D698" s="171">
        <v>23000</v>
      </c>
      <c r="E698" s="167">
        <v>23000</v>
      </c>
    </row>
    <row r="699" spans="1:5" ht="24.95" customHeight="1" thickBot="1" x14ac:dyDescent="0.3">
      <c r="A699" s="151">
        <v>32</v>
      </c>
      <c r="B699" s="157" t="s">
        <v>284</v>
      </c>
      <c r="C699" s="102">
        <v>20000</v>
      </c>
      <c r="D699" s="102">
        <v>0</v>
      </c>
      <c r="E699" s="161">
        <v>20000</v>
      </c>
    </row>
    <row r="700" spans="1:5" ht="24.95" customHeight="1" thickBot="1" x14ac:dyDescent="0.3">
      <c r="A700" s="197">
        <v>323</v>
      </c>
      <c r="B700" s="324" t="s">
        <v>113</v>
      </c>
      <c r="C700" s="341">
        <v>20000</v>
      </c>
      <c r="D700" s="341">
        <v>0</v>
      </c>
      <c r="E700" s="161">
        <v>20000</v>
      </c>
    </row>
    <row r="701" spans="1:5" ht="24.95" customHeight="1" thickBot="1" x14ac:dyDescent="0.3">
      <c r="A701" s="81">
        <v>3234</v>
      </c>
      <c r="B701" s="335" t="s">
        <v>117</v>
      </c>
      <c r="C701" s="336">
        <v>20000</v>
      </c>
      <c r="D701" s="337">
        <v>0</v>
      </c>
      <c r="E701" s="338">
        <v>20000</v>
      </c>
    </row>
    <row r="702" spans="1:5" ht="24.95" customHeight="1" thickBot="1" x14ac:dyDescent="0.3">
      <c r="A702" s="842" t="s">
        <v>289</v>
      </c>
      <c r="B702" s="843"/>
      <c r="C702" s="188">
        <v>20000</v>
      </c>
      <c r="D702" s="188">
        <v>0</v>
      </c>
      <c r="E702" s="167">
        <v>20000</v>
      </c>
    </row>
    <row r="703" spans="1:5" ht="24.95" customHeight="1" thickBot="1" x14ac:dyDescent="0.3">
      <c r="A703" s="347">
        <v>32</v>
      </c>
      <c r="B703" s="325" t="s">
        <v>284</v>
      </c>
      <c r="C703" s="281">
        <v>60000</v>
      </c>
      <c r="D703" s="281">
        <v>-20000</v>
      </c>
      <c r="E703" s="334">
        <v>40000</v>
      </c>
    </row>
    <row r="704" spans="1:5" ht="24.95" customHeight="1" thickBot="1" x14ac:dyDescent="0.3">
      <c r="A704" s="27">
        <v>323</v>
      </c>
      <c r="B704" s="97" t="s">
        <v>113</v>
      </c>
      <c r="C704" s="102">
        <v>60000</v>
      </c>
      <c r="D704" s="102">
        <v>-20000</v>
      </c>
      <c r="E704" s="161">
        <v>40000</v>
      </c>
    </row>
    <row r="705" spans="1:5" ht="24.95" customHeight="1" thickBot="1" x14ac:dyDescent="0.3">
      <c r="A705" s="24">
        <v>3234</v>
      </c>
      <c r="B705" s="98" t="s">
        <v>117</v>
      </c>
      <c r="C705" s="101">
        <v>60000</v>
      </c>
      <c r="D705" s="138">
        <v>-20000</v>
      </c>
      <c r="E705" s="47">
        <v>40000</v>
      </c>
    </row>
    <row r="706" spans="1:5" ht="28.5" customHeight="1" thickBot="1" x14ac:dyDescent="0.3">
      <c r="A706" s="830" t="s">
        <v>321</v>
      </c>
      <c r="B706" s="831"/>
      <c r="C706" s="106">
        <v>60000</v>
      </c>
      <c r="D706" s="106">
        <v>-20000</v>
      </c>
      <c r="E706" s="302">
        <v>40000</v>
      </c>
    </row>
    <row r="707" spans="1:5" ht="24.95" customHeight="1" x14ac:dyDescent="0.25">
      <c r="A707" s="810"/>
      <c r="B707" s="811"/>
      <c r="C707" s="811"/>
      <c r="D707" s="812"/>
      <c r="E707" s="813"/>
    </row>
    <row r="708" spans="1:5" ht="24.95" customHeight="1" thickBot="1" x14ac:dyDescent="0.3">
      <c r="A708" s="814"/>
      <c r="B708" s="815"/>
      <c r="C708" s="815"/>
      <c r="D708" s="815"/>
      <c r="E708" s="813"/>
    </row>
    <row r="709" spans="1:5" ht="33" customHeight="1" thickBot="1" x14ac:dyDescent="0.3">
      <c r="A709" s="145" t="s">
        <v>359</v>
      </c>
      <c r="B709" s="284" t="s">
        <v>360</v>
      </c>
      <c r="C709" s="126">
        <v>1950000</v>
      </c>
      <c r="D709" s="126">
        <v>-723000</v>
      </c>
      <c r="E709" s="141">
        <v>1227000</v>
      </c>
    </row>
    <row r="710" spans="1:5" ht="24.95" customHeight="1" x14ac:dyDescent="0.25">
      <c r="A710" s="868"/>
      <c r="B710" s="869"/>
      <c r="C710" s="869"/>
      <c r="D710" s="869"/>
      <c r="E710" s="870"/>
    </row>
    <row r="711" spans="1:5" ht="24.95" customHeight="1" thickBot="1" x14ac:dyDescent="0.3">
      <c r="A711" s="871"/>
      <c r="B711" s="872"/>
      <c r="C711" s="872"/>
      <c r="D711" s="873"/>
      <c r="E711" s="870"/>
    </row>
    <row r="712" spans="1:5" ht="33" customHeight="1" thickBot="1" x14ac:dyDescent="0.3">
      <c r="A712" s="277" t="s">
        <v>361</v>
      </c>
      <c r="B712" s="283" t="s">
        <v>362</v>
      </c>
      <c r="C712" s="162">
        <v>26000</v>
      </c>
      <c r="D712" s="162">
        <v>2000</v>
      </c>
      <c r="E712" s="146">
        <v>28000</v>
      </c>
    </row>
    <row r="713" spans="1:5" ht="24.95" customHeight="1" x14ac:dyDescent="0.25">
      <c r="A713" s="816"/>
      <c r="B713" s="817"/>
      <c r="C713" s="817"/>
      <c r="D713" s="818"/>
      <c r="E713" s="819"/>
    </row>
    <row r="714" spans="1:5" ht="24.95" customHeight="1" thickBot="1" x14ac:dyDescent="0.3">
      <c r="A714" s="821"/>
      <c r="B714" s="822"/>
      <c r="C714" s="822"/>
      <c r="D714" s="818"/>
      <c r="E714" s="819"/>
    </row>
    <row r="715" spans="1:5" ht="24.95" customHeight="1" thickBot="1" x14ac:dyDescent="0.3">
      <c r="A715" s="27">
        <v>32</v>
      </c>
      <c r="B715" s="97" t="s">
        <v>284</v>
      </c>
      <c r="C715" s="103">
        <v>0</v>
      </c>
      <c r="D715" s="102">
        <v>18000</v>
      </c>
      <c r="E715" s="161">
        <v>18000</v>
      </c>
    </row>
    <row r="716" spans="1:5" ht="24.95" customHeight="1" thickBot="1" x14ac:dyDescent="0.3">
      <c r="A716" s="27">
        <v>329</v>
      </c>
      <c r="B716" s="97" t="s">
        <v>287</v>
      </c>
      <c r="C716" s="103">
        <v>0</v>
      </c>
      <c r="D716" s="102">
        <v>18000</v>
      </c>
      <c r="E716" s="161">
        <v>18000</v>
      </c>
    </row>
    <row r="717" spans="1:5" ht="24.95" customHeight="1" thickBot="1" x14ac:dyDescent="0.3">
      <c r="A717" s="24">
        <v>3294</v>
      </c>
      <c r="B717" s="98" t="s">
        <v>363</v>
      </c>
      <c r="C717" s="104">
        <v>0</v>
      </c>
      <c r="D717" s="138">
        <v>18000</v>
      </c>
      <c r="E717" s="47">
        <v>18000</v>
      </c>
    </row>
    <row r="718" spans="1:5" ht="24.95" customHeight="1" thickBot="1" x14ac:dyDescent="0.3">
      <c r="A718" s="27">
        <v>38</v>
      </c>
      <c r="B718" s="97" t="s">
        <v>364</v>
      </c>
      <c r="C718" s="102">
        <v>26000</v>
      </c>
      <c r="D718" s="102">
        <v>-16000</v>
      </c>
      <c r="E718" s="161">
        <v>10000</v>
      </c>
    </row>
    <row r="719" spans="1:5" ht="24.95" customHeight="1" thickBot="1" x14ac:dyDescent="0.3">
      <c r="A719" s="27">
        <v>381</v>
      </c>
      <c r="B719" s="97" t="s">
        <v>73</v>
      </c>
      <c r="C719" s="102">
        <v>26000</v>
      </c>
      <c r="D719" s="102">
        <v>-16000</v>
      </c>
      <c r="E719" s="161">
        <v>10000</v>
      </c>
    </row>
    <row r="720" spans="1:5" ht="24.95" customHeight="1" thickBot="1" x14ac:dyDescent="0.3">
      <c r="A720" s="24">
        <v>3811</v>
      </c>
      <c r="B720" s="98" t="s">
        <v>146</v>
      </c>
      <c r="C720" s="101">
        <v>26000</v>
      </c>
      <c r="D720" s="164">
        <v>-16000</v>
      </c>
      <c r="E720" s="47">
        <v>10000</v>
      </c>
    </row>
    <row r="721" spans="1:5" ht="27.75" customHeight="1" thickBot="1" x14ac:dyDescent="0.3">
      <c r="A721" s="830" t="s">
        <v>358</v>
      </c>
      <c r="B721" s="831"/>
      <c r="C721" s="171">
        <v>26000</v>
      </c>
      <c r="D721" s="171">
        <v>2000</v>
      </c>
      <c r="E721" s="167">
        <v>28000</v>
      </c>
    </row>
    <row r="722" spans="1:5" ht="24.95" customHeight="1" x14ac:dyDescent="0.25">
      <c r="A722" s="810"/>
      <c r="B722" s="811"/>
      <c r="C722" s="811"/>
      <c r="D722" s="811"/>
      <c r="E722" s="813"/>
    </row>
    <row r="723" spans="1:5" ht="24.95" customHeight="1" thickBot="1" x14ac:dyDescent="0.3">
      <c r="A723" s="814"/>
      <c r="B723" s="815"/>
      <c r="C723" s="815"/>
      <c r="D723" s="815"/>
      <c r="E723" s="813"/>
    </row>
    <row r="724" spans="1:5" ht="33.75" customHeight="1" thickBot="1" x14ac:dyDescent="0.3">
      <c r="A724" s="285" t="s">
        <v>365</v>
      </c>
      <c r="B724" s="286" t="s">
        <v>366</v>
      </c>
      <c r="C724" s="191">
        <v>38000</v>
      </c>
      <c r="D724" s="191">
        <v>-15000</v>
      </c>
      <c r="E724" s="146">
        <v>23000</v>
      </c>
    </row>
    <row r="725" spans="1:5" ht="24.95" customHeight="1" x14ac:dyDescent="0.25">
      <c r="A725" s="816"/>
      <c r="B725" s="817"/>
      <c r="C725" s="817"/>
      <c r="D725" s="817"/>
      <c r="E725" s="819"/>
    </row>
    <row r="726" spans="1:5" ht="24.95" customHeight="1" thickBot="1" x14ac:dyDescent="0.3">
      <c r="A726" s="821"/>
      <c r="B726" s="822"/>
      <c r="C726" s="822"/>
      <c r="D726" s="818"/>
      <c r="E726" s="819"/>
    </row>
    <row r="727" spans="1:5" ht="24.95" customHeight="1" thickBot="1" x14ac:dyDescent="0.3">
      <c r="A727" s="27">
        <v>38</v>
      </c>
      <c r="B727" s="97" t="s">
        <v>364</v>
      </c>
      <c r="C727" s="102">
        <v>38000</v>
      </c>
      <c r="D727" s="102">
        <v>-15000</v>
      </c>
      <c r="E727" s="144">
        <v>23000</v>
      </c>
    </row>
    <row r="728" spans="1:5" ht="24.95" customHeight="1" thickBot="1" x14ac:dyDescent="0.3">
      <c r="A728" s="27">
        <v>381</v>
      </c>
      <c r="B728" s="97" t="s">
        <v>73</v>
      </c>
      <c r="C728" s="102">
        <v>38000</v>
      </c>
      <c r="D728" s="102">
        <v>-15000</v>
      </c>
      <c r="E728" s="297">
        <v>23000</v>
      </c>
    </row>
    <row r="729" spans="1:5" ht="24.95" customHeight="1" thickBot="1" x14ac:dyDescent="0.3">
      <c r="A729" s="24">
        <v>3811</v>
      </c>
      <c r="B729" s="98" t="s">
        <v>146</v>
      </c>
      <c r="C729" s="101">
        <v>38000</v>
      </c>
      <c r="D729" s="164">
        <v>-15000</v>
      </c>
      <c r="E729" s="47">
        <v>23000</v>
      </c>
    </row>
    <row r="730" spans="1:5" ht="27.75" customHeight="1" thickBot="1" x14ac:dyDescent="0.3">
      <c r="A730" s="830" t="s">
        <v>358</v>
      </c>
      <c r="B730" s="831"/>
      <c r="C730" s="171">
        <v>38000</v>
      </c>
      <c r="D730" s="171">
        <v>-15000</v>
      </c>
      <c r="E730" s="167">
        <v>23000</v>
      </c>
    </row>
    <row r="731" spans="1:5" ht="24.95" customHeight="1" x14ac:dyDescent="0.25">
      <c r="A731" s="854"/>
      <c r="B731" s="855"/>
      <c r="C731" s="855"/>
      <c r="D731" s="855"/>
      <c r="E731" s="857"/>
    </row>
    <row r="732" spans="1:5" ht="24.95" customHeight="1" thickBot="1" x14ac:dyDescent="0.3">
      <c r="A732" s="859"/>
      <c r="B732" s="860"/>
      <c r="C732" s="860"/>
      <c r="D732" s="856"/>
      <c r="E732" s="857"/>
    </row>
    <row r="733" spans="1:5" ht="34.5" customHeight="1" thickBot="1" x14ac:dyDescent="0.3">
      <c r="A733" s="195" t="s">
        <v>367</v>
      </c>
      <c r="B733" s="282" t="s">
        <v>368</v>
      </c>
      <c r="C733" s="159">
        <v>385000</v>
      </c>
      <c r="D733" s="159">
        <v>-150000</v>
      </c>
      <c r="E733" s="141">
        <v>235000</v>
      </c>
    </row>
    <row r="734" spans="1:5" ht="24.95" customHeight="1" x14ac:dyDescent="0.25">
      <c r="A734" s="816"/>
      <c r="B734" s="817"/>
      <c r="C734" s="817"/>
      <c r="D734" s="818"/>
      <c r="E734" s="819"/>
    </row>
    <row r="735" spans="1:5" ht="24.95" customHeight="1" thickBot="1" x14ac:dyDescent="0.3">
      <c r="A735" s="821"/>
      <c r="B735" s="822"/>
      <c r="C735" s="822"/>
      <c r="D735" s="818"/>
      <c r="E735" s="819"/>
    </row>
    <row r="736" spans="1:5" ht="24.95" customHeight="1" thickBot="1" x14ac:dyDescent="0.3">
      <c r="A736" s="27">
        <v>38</v>
      </c>
      <c r="B736" s="97" t="s">
        <v>364</v>
      </c>
      <c r="C736" s="102">
        <v>5000</v>
      </c>
      <c r="D736" s="102">
        <v>0</v>
      </c>
      <c r="E736" s="161">
        <v>5000</v>
      </c>
    </row>
    <row r="737" spans="1:5" ht="24.95" customHeight="1" thickBot="1" x14ac:dyDescent="0.3">
      <c r="A737" s="27">
        <v>381</v>
      </c>
      <c r="B737" s="97" t="s">
        <v>73</v>
      </c>
      <c r="C737" s="102">
        <v>5000</v>
      </c>
      <c r="D737" s="102">
        <v>0</v>
      </c>
      <c r="E737" s="161">
        <v>5000</v>
      </c>
    </row>
    <row r="738" spans="1:5" ht="24.95" customHeight="1" thickBot="1" x14ac:dyDescent="0.3">
      <c r="A738" s="24">
        <v>3811</v>
      </c>
      <c r="B738" s="98" t="s">
        <v>146</v>
      </c>
      <c r="C738" s="101">
        <v>5000</v>
      </c>
      <c r="D738" s="137">
        <v>0</v>
      </c>
      <c r="E738" s="47">
        <v>5000</v>
      </c>
    </row>
    <row r="739" spans="1:5" ht="24.95" customHeight="1" thickBot="1" x14ac:dyDescent="0.3">
      <c r="A739" s="850" t="s">
        <v>358</v>
      </c>
      <c r="B739" s="851"/>
      <c r="C739" s="171">
        <v>5000</v>
      </c>
      <c r="D739" s="171">
        <v>0</v>
      </c>
      <c r="E739" s="167">
        <v>5000</v>
      </c>
    </row>
    <row r="740" spans="1:5" ht="24.95" customHeight="1" thickBot="1" x14ac:dyDescent="0.3">
      <c r="A740" s="151">
        <v>32</v>
      </c>
      <c r="B740" s="157" t="s">
        <v>284</v>
      </c>
      <c r="C740" s="102">
        <v>80000</v>
      </c>
      <c r="D740" s="102">
        <v>0</v>
      </c>
      <c r="E740" s="161">
        <v>80000</v>
      </c>
    </row>
    <row r="741" spans="1:5" ht="24.95" customHeight="1" thickBot="1" x14ac:dyDescent="0.3">
      <c r="A741" s="197">
        <v>323</v>
      </c>
      <c r="B741" s="324" t="s">
        <v>113</v>
      </c>
      <c r="C741" s="341">
        <v>80000</v>
      </c>
      <c r="D741" s="341">
        <v>0</v>
      </c>
      <c r="E741" s="161">
        <v>80000</v>
      </c>
    </row>
    <row r="742" spans="1:5" ht="24.95" customHeight="1" thickBot="1" x14ac:dyDescent="0.3">
      <c r="A742" s="81">
        <v>3232</v>
      </c>
      <c r="B742" s="335" t="s">
        <v>115</v>
      </c>
      <c r="C742" s="336">
        <v>80000</v>
      </c>
      <c r="D742" s="337">
        <v>0</v>
      </c>
      <c r="E742" s="338">
        <v>80000</v>
      </c>
    </row>
    <row r="743" spans="1:5" ht="24.95" customHeight="1" thickBot="1" x14ac:dyDescent="0.3">
      <c r="A743" s="343">
        <v>42</v>
      </c>
      <c r="B743" s="344" t="s">
        <v>318</v>
      </c>
      <c r="C743" s="345">
        <v>300000</v>
      </c>
      <c r="D743" s="345">
        <v>-150000</v>
      </c>
      <c r="E743" s="161">
        <v>150000</v>
      </c>
    </row>
    <row r="744" spans="1:5" ht="24.95" customHeight="1" thickBot="1" x14ac:dyDescent="0.3">
      <c r="A744" s="27">
        <v>421</v>
      </c>
      <c r="B744" s="113" t="s">
        <v>149</v>
      </c>
      <c r="C744" s="281">
        <v>300000</v>
      </c>
      <c r="D744" s="281">
        <v>-150000</v>
      </c>
      <c r="E744" s="161">
        <v>150000</v>
      </c>
    </row>
    <row r="745" spans="1:5" ht="24.95" customHeight="1" thickBot="1" x14ac:dyDescent="0.3">
      <c r="A745" s="24">
        <v>4212</v>
      </c>
      <c r="B745" s="98" t="s">
        <v>333</v>
      </c>
      <c r="C745" s="101">
        <v>300000</v>
      </c>
      <c r="D745" s="164">
        <v>-150000</v>
      </c>
      <c r="E745" s="47">
        <v>150000</v>
      </c>
    </row>
    <row r="746" spans="1:5" ht="24.95" customHeight="1" thickBot="1" x14ac:dyDescent="0.3">
      <c r="A746" s="830" t="s">
        <v>309</v>
      </c>
      <c r="B746" s="831"/>
      <c r="C746" s="171">
        <v>380000</v>
      </c>
      <c r="D746" s="171">
        <v>-150000</v>
      </c>
      <c r="E746" s="167">
        <v>230000</v>
      </c>
    </row>
    <row r="747" spans="1:5" ht="24.95" customHeight="1" x14ac:dyDescent="0.25">
      <c r="A747" s="810"/>
      <c r="B747" s="811"/>
      <c r="C747" s="811"/>
      <c r="D747" s="811"/>
      <c r="E747" s="813"/>
    </row>
    <row r="748" spans="1:5" ht="24.95" customHeight="1" thickBot="1" x14ac:dyDescent="0.3">
      <c r="A748" s="814"/>
      <c r="B748" s="815"/>
      <c r="C748" s="815"/>
      <c r="D748" s="812"/>
      <c r="E748" s="813"/>
    </row>
    <row r="749" spans="1:5" ht="34.5" customHeight="1" thickBot="1" x14ac:dyDescent="0.3">
      <c r="A749" s="277" t="s">
        <v>369</v>
      </c>
      <c r="B749" s="283" t="s">
        <v>370</v>
      </c>
      <c r="C749" s="162">
        <v>230000</v>
      </c>
      <c r="D749" s="162">
        <v>0</v>
      </c>
      <c r="E749" s="146">
        <v>230000</v>
      </c>
    </row>
    <row r="750" spans="1:5" ht="24.95" customHeight="1" x14ac:dyDescent="0.25">
      <c r="A750" s="816"/>
      <c r="B750" s="817"/>
      <c r="C750" s="817"/>
      <c r="D750" s="818"/>
      <c r="E750" s="819"/>
    </row>
    <row r="751" spans="1:5" ht="24.95" customHeight="1" thickBot="1" x14ac:dyDescent="0.3">
      <c r="A751" s="821"/>
      <c r="B751" s="822"/>
      <c r="C751" s="822"/>
      <c r="D751" s="818"/>
      <c r="E751" s="819"/>
    </row>
    <row r="752" spans="1:5" ht="24.95" customHeight="1" thickBot="1" x14ac:dyDescent="0.3">
      <c r="A752" s="27">
        <v>38</v>
      </c>
      <c r="B752" s="97" t="s">
        <v>364</v>
      </c>
      <c r="C752" s="102">
        <v>230000</v>
      </c>
      <c r="D752" s="102">
        <v>0</v>
      </c>
      <c r="E752" s="161">
        <v>230000</v>
      </c>
    </row>
    <row r="753" spans="1:5" ht="24.95" customHeight="1" thickBot="1" x14ac:dyDescent="0.3">
      <c r="A753" s="27">
        <v>381</v>
      </c>
      <c r="B753" s="97" t="s">
        <v>73</v>
      </c>
      <c r="C753" s="102">
        <v>230000</v>
      </c>
      <c r="D753" s="102">
        <v>0</v>
      </c>
      <c r="E753" s="161">
        <v>230000</v>
      </c>
    </row>
    <row r="754" spans="1:5" ht="24.95" customHeight="1" thickBot="1" x14ac:dyDescent="0.3">
      <c r="A754" s="24">
        <v>3811</v>
      </c>
      <c r="B754" s="98" t="s">
        <v>146</v>
      </c>
      <c r="C754" s="101">
        <v>230000</v>
      </c>
      <c r="D754" s="152">
        <v>0</v>
      </c>
      <c r="E754" s="47">
        <v>230000</v>
      </c>
    </row>
    <row r="755" spans="1:5" ht="24.95" customHeight="1" thickBot="1" x14ac:dyDescent="0.3">
      <c r="A755" s="830" t="s">
        <v>358</v>
      </c>
      <c r="B755" s="831"/>
      <c r="C755" s="171">
        <v>230000</v>
      </c>
      <c r="D755" s="167">
        <v>0</v>
      </c>
      <c r="E755" s="167">
        <v>230000</v>
      </c>
    </row>
    <row r="756" spans="1:5" ht="24.95" customHeight="1" x14ac:dyDescent="0.25">
      <c r="A756" s="810"/>
      <c r="B756" s="811"/>
      <c r="C756" s="811"/>
      <c r="D756" s="812"/>
      <c r="E756" s="813"/>
    </row>
    <row r="757" spans="1:5" ht="24.95" customHeight="1" thickBot="1" x14ac:dyDescent="0.3">
      <c r="A757" s="814"/>
      <c r="B757" s="815"/>
      <c r="C757" s="815"/>
      <c r="D757" s="815"/>
      <c r="E757" s="813"/>
    </row>
    <row r="758" spans="1:5" ht="31.5" customHeight="1" thickBot="1" x14ac:dyDescent="0.3">
      <c r="A758" s="285" t="s">
        <v>371</v>
      </c>
      <c r="B758" s="286" t="s">
        <v>372</v>
      </c>
      <c r="C758" s="191">
        <v>120000</v>
      </c>
      <c r="D758" s="191">
        <v>-50000</v>
      </c>
      <c r="E758" s="146">
        <v>70000</v>
      </c>
    </row>
    <row r="759" spans="1:5" ht="24.95" customHeight="1" x14ac:dyDescent="0.25">
      <c r="A759" s="816"/>
      <c r="B759" s="817"/>
      <c r="C759" s="817"/>
      <c r="D759" s="817"/>
      <c r="E759" s="819"/>
    </row>
    <row r="760" spans="1:5" ht="24.95" customHeight="1" thickBot="1" x14ac:dyDescent="0.3">
      <c r="A760" s="821"/>
      <c r="B760" s="822"/>
      <c r="C760" s="822"/>
      <c r="D760" s="818"/>
      <c r="E760" s="819"/>
    </row>
    <row r="761" spans="1:5" ht="24.95" customHeight="1" thickBot="1" x14ac:dyDescent="0.3">
      <c r="A761" s="27">
        <v>32</v>
      </c>
      <c r="B761" s="97" t="s">
        <v>284</v>
      </c>
      <c r="C761" s="102">
        <v>20000</v>
      </c>
      <c r="D761" s="102">
        <v>0</v>
      </c>
      <c r="E761" s="161">
        <v>20000</v>
      </c>
    </row>
    <row r="762" spans="1:5" ht="24.95" customHeight="1" thickBot="1" x14ac:dyDescent="0.3">
      <c r="A762" s="27">
        <v>323</v>
      </c>
      <c r="B762" s="97" t="s">
        <v>113</v>
      </c>
      <c r="C762" s="102">
        <v>20000</v>
      </c>
      <c r="D762" s="102">
        <v>0</v>
      </c>
      <c r="E762" s="161">
        <v>20000</v>
      </c>
    </row>
    <row r="763" spans="1:5" ht="24.95" customHeight="1" thickBot="1" x14ac:dyDescent="0.3">
      <c r="A763" s="24">
        <v>3232</v>
      </c>
      <c r="B763" s="98" t="s">
        <v>373</v>
      </c>
      <c r="C763" s="101">
        <v>20000</v>
      </c>
      <c r="D763" s="137">
        <v>0</v>
      </c>
      <c r="E763" s="47">
        <v>20000</v>
      </c>
    </row>
    <row r="764" spans="1:5" ht="24.95" customHeight="1" thickBot="1" x14ac:dyDescent="0.3">
      <c r="A764" s="830" t="s">
        <v>321</v>
      </c>
      <c r="B764" s="831"/>
      <c r="C764" s="184">
        <v>20000</v>
      </c>
      <c r="D764" s="184">
        <v>0</v>
      </c>
      <c r="E764" s="167">
        <v>20000</v>
      </c>
    </row>
    <row r="765" spans="1:5" ht="24.95" customHeight="1" thickBot="1" x14ac:dyDescent="0.3">
      <c r="A765" s="27">
        <v>32</v>
      </c>
      <c r="B765" s="97" t="s">
        <v>284</v>
      </c>
      <c r="C765" s="102">
        <v>80000</v>
      </c>
      <c r="D765" s="102">
        <v>-50000</v>
      </c>
      <c r="E765" s="161">
        <v>30000</v>
      </c>
    </row>
    <row r="766" spans="1:5" ht="24.95" customHeight="1" thickBot="1" x14ac:dyDescent="0.3">
      <c r="A766" s="27">
        <v>323</v>
      </c>
      <c r="B766" s="97" t="s">
        <v>113</v>
      </c>
      <c r="C766" s="102">
        <v>80000</v>
      </c>
      <c r="D766" s="102">
        <v>-50000</v>
      </c>
      <c r="E766" s="161">
        <v>30000</v>
      </c>
    </row>
    <row r="767" spans="1:5" ht="24.95" customHeight="1" thickBot="1" x14ac:dyDescent="0.3">
      <c r="A767" s="24">
        <v>3232</v>
      </c>
      <c r="B767" s="98" t="s">
        <v>373</v>
      </c>
      <c r="C767" s="101">
        <v>80000</v>
      </c>
      <c r="D767" s="138">
        <v>-50000</v>
      </c>
      <c r="E767" s="47">
        <v>30000</v>
      </c>
    </row>
    <row r="768" spans="1:5" ht="24.95" customHeight="1" thickBot="1" x14ac:dyDescent="0.3">
      <c r="A768" s="27">
        <v>38</v>
      </c>
      <c r="B768" s="97" t="s">
        <v>364</v>
      </c>
      <c r="C768" s="102">
        <v>10000</v>
      </c>
      <c r="D768" s="102">
        <v>0</v>
      </c>
      <c r="E768" s="161">
        <v>10000</v>
      </c>
    </row>
    <row r="769" spans="1:5" ht="24.95" customHeight="1" thickBot="1" x14ac:dyDescent="0.3">
      <c r="A769" s="27">
        <v>381</v>
      </c>
      <c r="B769" s="97" t="s">
        <v>73</v>
      </c>
      <c r="C769" s="102">
        <v>10000</v>
      </c>
      <c r="D769" s="102">
        <v>0</v>
      </c>
      <c r="E769" s="161">
        <v>10000</v>
      </c>
    </row>
    <row r="770" spans="1:5" ht="24.95" customHeight="1" thickBot="1" x14ac:dyDescent="0.3">
      <c r="A770" s="24">
        <v>3811</v>
      </c>
      <c r="B770" s="98" t="s">
        <v>146</v>
      </c>
      <c r="C770" s="101">
        <v>10000</v>
      </c>
      <c r="D770" s="137">
        <v>0</v>
      </c>
      <c r="E770" s="47">
        <v>10000</v>
      </c>
    </row>
    <row r="771" spans="1:5" ht="24.95" customHeight="1" thickBot="1" x14ac:dyDescent="0.3">
      <c r="A771" s="850" t="s">
        <v>309</v>
      </c>
      <c r="B771" s="851"/>
      <c r="C771" s="171">
        <v>90000</v>
      </c>
      <c r="D771" s="171">
        <v>-50000</v>
      </c>
      <c r="E771" s="167">
        <v>40000</v>
      </c>
    </row>
    <row r="772" spans="1:5" ht="24.95" customHeight="1" thickBot="1" x14ac:dyDescent="0.3">
      <c r="A772" s="151">
        <v>38</v>
      </c>
      <c r="B772" s="157" t="s">
        <v>364</v>
      </c>
      <c r="C772" s="102">
        <v>10000</v>
      </c>
      <c r="D772" s="102">
        <v>0</v>
      </c>
      <c r="E772" s="161">
        <v>10000</v>
      </c>
    </row>
    <row r="773" spans="1:5" ht="24.95" customHeight="1" thickBot="1" x14ac:dyDescent="0.3">
      <c r="A773" s="27">
        <v>381</v>
      </c>
      <c r="B773" s="97" t="s">
        <v>73</v>
      </c>
      <c r="C773" s="102">
        <v>10000</v>
      </c>
      <c r="D773" s="102">
        <v>0</v>
      </c>
      <c r="E773" s="161">
        <v>10000</v>
      </c>
    </row>
    <row r="774" spans="1:5" ht="24.95" customHeight="1" thickBot="1" x14ac:dyDescent="0.3">
      <c r="A774" s="24">
        <v>3811</v>
      </c>
      <c r="B774" s="98" t="s">
        <v>146</v>
      </c>
      <c r="C774" s="101">
        <v>10000</v>
      </c>
      <c r="D774" s="152">
        <v>0</v>
      </c>
      <c r="E774" s="47">
        <v>10000</v>
      </c>
    </row>
    <row r="775" spans="1:5" ht="27.75" customHeight="1" thickBot="1" x14ac:dyDescent="0.3">
      <c r="A775" s="830" t="s">
        <v>358</v>
      </c>
      <c r="B775" s="831"/>
      <c r="C775" s="171">
        <v>10000</v>
      </c>
      <c r="D775" s="167">
        <v>0</v>
      </c>
      <c r="E775" s="167">
        <v>10000</v>
      </c>
    </row>
    <row r="776" spans="1:5" ht="24.95" customHeight="1" x14ac:dyDescent="0.25">
      <c r="A776" s="810"/>
      <c r="B776" s="811"/>
      <c r="C776" s="811"/>
      <c r="D776" s="812"/>
      <c r="E776" s="813"/>
    </row>
    <row r="777" spans="1:5" ht="24.95" customHeight="1" thickBot="1" x14ac:dyDescent="0.3">
      <c r="A777" s="814"/>
      <c r="B777" s="815"/>
      <c r="C777" s="815"/>
      <c r="D777" s="812"/>
      <c r="E777" s="813"/>
    </row>
    <row r="778" spans="1:5" ht="33" customHeight="1" thickBot="1" x14ac:dyDescent="0.3">
      <c r="A778" s="195" t="s">
        <v>374</v>
      </c>
      <c r="B778" s="282" t="s">
        <v>375</v>
      </c>
      <c r="C778" s="159">
        <v>110000</v>
      </c>
      <c r="D778" s="159">
        <v>-30000</v>
      </c>
      <c r="E778" s="141">
        <v>80000</v>
      </c>
    </row>
    <row r="779" spans="1:5" ht="24.95" customHeight="1" x14ac:dyDescent="0.25">
      <c r="A779" s="844"/>
      <c r="B779" s="845"/>
      <c r="C779" s="845"/>
      <c r="D779" s="846"/>
      <c r="E779" s="847"/>
    </row>
    <row r="780" spans="1:5" ht="24.95" customHeight="1" thickBot="1" x14ac:dyDescent="0.3">
      <c r="A780" s="848"/>
      <c r="B780" s="849"/>
      <c r="C780" s="849"/>
      <c r="D780" s="846"/>
      <c r="E780" s="847"/>
    </row>
    <row r="781" spans="1:5" ht="24.95" customHeight="1" thickBot="1" x14ac:dyDescent="0.3">
      <c r="A781" s="27">
        <v>38</v>
      </c>
      <c r="B781" s="97" t="s">
        <v>364</v>
      </c>
      <c r="C781" s="102">
        <v>110000</v>
      </c>
      <c r="D781" s="102">
        <v>-30000</v>
      </c>
      <c r="E781" s="161">
        <v>80000</v>
      </c>
    </row>
    <row r="782" spans="1:5" ht="24.95" customHeight="1" thickBot="1" x14ac:dyDescent="0.3">
      <c r="A782" s="27">
        <v>381</v>
      </c>
      <c r="B782" s="97" t="s">
        <v>73</v>
      </c>
      <c r="C782" s="102">
        <v>110000</v>
      </c>
      <c r="D782" s="102">
        <v>-30000</v>
      </c>
      <c r="E782" s="161">
        <v>80000</v>
      </c>
    </row>
    <row r="783" spans="1:5" ht="24.95" customHeight="1" thickBot="1" x14ac:dyDescent="0.3">
      <c r="A783" s="23">
        <v>3811</v>
      </c>
      <c r="B783" s="149" t="s">
        <v>146</v>
      </c>
      <c r="C783" s="155">
        <v>110000</v>
      </c>
      <c r="D783" s="166">
        <v>-30000</v>
      </c>
      <c r="E783" s="47">
        <v>80000</v>
      </c>
    </row>
    <row r="784" spans="1:5" ht="24.95" customHeight="1" thickBot="1" x14ac:dyDescent="0.3">
      <c r="A784" s="842" t="s">
        <v>358</v>
      </c>
      <c r="B784" s="843"/>
      <c r="C784" s="188">
        <v>110000</v>
      </c>
      <c r="D784" s="188">
        <v>-30000</v>
      </c>
      <c r="E784" s="167">
        <v>80000</v>
      </c>
    </row>
    <row r="785" spans="1:5" ht="24.95" customHeight="1" x14ac:dyDescent="0.25">
      <c r="A785" s="832"/>
      <c r="B785" s="833"/>
      <c r="C785" s="833"/>
      <c r="D785" s="833"/>
      <c r="E785" s="834"/>
    </row>
    <row r="786" spans="1:5" ht="24.95" customHeight="1" thickBot="1" x14ac:dyDescent="0.3">
      <c r="A786" s="835"/>
      <c r="B786" s="836"/>
      <c r="C786" s="836"/>
      <c r="D786" s="836"/>
      <c r="E786" s="837"/>
    </row>
    <row r="787" spans="1:5" ht="32.25" customHeight="1" thickBot="1" x14ac:dyDescent="0.3">
      <c r="A787" s="140" t="s">
        <v>376</v>
      </c>
      <c r="B787" s="292" t="s">
        <v>377</v>
      </c>
      <c r="C787" s="186">
        <v>493000</v>
      </c>
      <c r="D787" s="186">
        <v>-330000</v>
      </c>
      <c r="E787" s="348">
        <v>163000</v>
      </c>
    </row>
    <row r="788" spans="1:5" ht="24.95" customHeight="1" x14ac:dyDescent="0.25">
      <c r="A788" s="816"/>
      <c r="B788" s="817"/>
      <c r="C788" s="817"/>
      <c r="D788" s="817"/>
      <c r="E788" s="819"/>
    </row>
    <row r="789" spans="1:5" ht="24.95" customHeight="1" thickBot="1" x14ac:dyDescent="0.3">
      <c r="A789" s="821"/>
      <c r="B789" s="822"/>
      <c r="C789" s="822"/>
      <c r="D789" s="818"/>
      <c r="E789" s="819"/>
    </row>
    <row r="790" spans="1:5" ht="24.95" customHeight="1" thickBot="1" x14ac:dyDescent="0.3">
      <c r="A790" s="27">
        <v>38</v>
      </c>
      <c r="B790" s="97" t="s">
        <v>364</v>
      </c>
      <c r="C790" s="102">
        <v>243000</v>
      </c>
      <c r="D790" s="102">
        <v>-80000</v>
      </c>
      <c r="E790" s="161">
        <v>163000</v>
      </c>
    </row>
    <row r="791" spans="1:5" ht="24.95" customHeight="1" thickBot="1" x14ac:dyDescent="0.3">
      <c r="A791" s="27">
        <v>381</v>
      </c>
      <c r="B791" s="97" t="s">
        <v>73</v>
      </c>
      <c r="C791" s="102">
        <v>243000</v>
      </c>
      <c r="D791" s="102">
        <v>-80000</v>
      </c>
      <c r="E791" s="161">
        <v>163000</v>
      </c>
    </row>
    <row r="792" spans="1:5" ht="24.95" customHeight="1" thickBot="1" x14ac:dyDescent="0.3">
      <c r="A792" s="24">
        <v>3811</v>
      </c>
      <c r="B792" s="98" t="s">
        <v>146</v>
      </c>
      <c r="C792" s="101">
        <v>243000</v>
      </c>
      <c r="D792" s="138">
        <v>-80000</v>
      </c>
      <c r="E792" s="47">
        <v>163000</v>
      </c>
    </row>
    <row r="793" spans="1:5" ht="24.95" customHeight="1" thickBot="1" x14ac:dyDescent="0.3">
      <c r="A793" s="850" t="s">
        <v>358</v>
      </c>
      <c r="B793" s="851"/>
      <c r="C793" s="171">
        <v>243000</v>
      </c>
      <c r="D793" s="171">
        <v>-80000</v>
      </c>
      <c r="E793" s="167">
        <v>163000</v>
      </c>
    </row>
    <row r="794" spans="1:5" ht="24.95" customHeight="1" thickBot="1" x14ac:dyDescent="0.3">
      <c r="A794" s="151">
        <v>45</v>
      </c>
      <c r="B794" s="157" t="s">
        <v>336</v>
      </c>
      <c r="C794" s="102">
        <v>140000</v>
      </c>
      <c r="D794" s="102">
        <v>-140000</v>
      </c>
      <c r="E794" s="161">
        <v>0</v>
      </c>
    </row>
    <row r="795" spans="1:5" ht="24.95" customHeight="1" thickBot="1" x14ac:dyDescent="0.3">
      <c r="A795" s="27">
        <v>451</v>
      </c>
      <c r="B795" s="97" t="s">
        <v>337</v>
      </c>
      <c r="C795" s="102">
        <v>140000</v>
      </c>
      <c r="D795" s="102">
        <v>-140000</v>
      </c>
      <c r="E795" s="161">
        <v>0</v>
      </c>
    </row>
    <row r="796" spans="1:5" ht="24.95" customHeight="1" thickBot="1" x14ac:dyDescent="0.3">
      <c r="A796" s="24">
        <v>4511</v>
      </c>
      <c r="B796" s="98" t="s">
        <v>337</v>
      </c>
      <c r="C796" s="101">
        <v>140000</v>
      </c>
      <c r="D796" s="166">
        <v>-140000</v>
      </c>
      <c r="E796" s="40">
        <v>0</v>
      </c>
    </row>
    <row r="797" spans="1:5" ht="24.95" customHeight="1" thickBot="1" x14ac:dyDescent="0.3">
      <c r="A797" s="850" t="s">
        <v>309</v>
      </c>
      <c r="B797" s="851"/>
      <c r="C797" s="171">
        <v>140000</v>
      </c>
      <c r="D797" s="171">
        <v>-140000</v>
      </c>
      <c r="E797" s="167">
        <v>0</v>
      </c>
    </row>
    <row r="798" spans="1:5" ht="24.95" customHeight="1" thickBot="1" x14ac:dyDescent="0.3">
      <c r="A798" s="151">
        <v>45</v>
      </c>
      <c r="B798" s="157" t="s">
        <v>336</v>
      </c>
      <c r="C798" s="102">
        <v>110000</v>
      </c>
      <c r="D798" s="102">
        <v>-110000</v>
      </c>
      <c r="E798" s="161">
        <v>0</v>
      </c>
    </row>
    <row r="799" spans="1:5" ht="24.95" customHeight="1" thickBot="1" x14ac:dyDescent="0.3">
      <c r="A799" s="27">
        <v>451</v>
      </c>
      <c r="B799" s="97" t="s">
        <v>337</v>
      </c>
      <c r="C799" s="102">
        <v>110000</v>
      </c>
      <c r="D799" s="102">
        <v>-110000</v>
      </c>
      <c r="E799" s="161">
        <v>0</v>
      </c>
    </row>
    <row r="800" spans="1:5" ht="24.95" customHeight="1" thickBot="1" x14ac:dyDescent="0.3">
      <c r="A800" s="24">
        <v>4511</v>
      </c>
      <c r="B800" s="98" t="s">
        <v>337</v>
      </c>
      <c r="C800" s="101">
        <v>110000</v>
      </c>
      <c r="D800" s="138">
        <v>-110000</v>
      </c>
      <c r="E800" s="40">
        <v>0</v>
      </c>
    </row>
    <row r="801" spans="1:5" ht="30.75" customHeight="1" thickBot="1" x14ac:dyDescent="0.3">
      <c r="A801" s="830" t="s">
        <v>345</v>
      </c>
      <c r="B801" s="831"/>
      <c r="C801" s="184">
        <v>110000</v>
      </c>
      <c r="D801" s="184">
        <v>-110000</v>
      </c>
      <c r="E801" s="167">
        <v>0</v>
      </c>
    </row>
    <row r="802" spans="1:5" ht="24.95" customHeight="1" x14ac:dyDescent="0.25">
      <c r="A802" s="810"/>
      <c r="B802" s="811"/>
      <c r="C802" s="811"/>
      <c r="D802" s="812"/>
      <c r="E802" s="813"/>
    </row>
    <row r="803" spans="1:5" ht="24.95" customHeight="1" thickBot="1" x14ac:dyDescent="0.3">
      <c r="A803" s="814"/>
      <c r="B803" s="815"/>
      <c r="C803" s="815"/>
      <c r="D803" s="815"/>
      <c r="E803" s="813"/>
    </row>
    <row r="804" spans="1:5" ht="33.75" customHeight="1" thickBot="1" x14ac:dyDescent="0.3">
      <c r="A804" s="200" t="s">
        <v>378</v>
      </c>
      <c r="B804" s="139" t="s">
        <v>379</v>
      </c>
      <c r="C804" s="126">
        <v>40000</v>
      </c>
      <c r="D804" s="126">
        <v>0</v>
      </c>
      <c r="E804" s="141">
        <v>40000</v>
      </c>
    </row>
    <row r="805" spans="1:5" ht="24.95" customHeight="1" thickBot="1" x14ac:dyDescent="0.3">
      <c r="A805" s="838"/>
      <c r="B805" s="839"/>
      <c r="C805" s="839"/>
      <c r="D805" s="817"/>
      <c r="E805" s="819"/>
    </row>
    <row r="806" spans="1:5" ht="24.95" customHeight="1" thickBot="1" x14ac:dyDescent="0.3">
      <c r="A806" s="27">
        <v>38</v>
      </c>
      <c r="B806" s="97" t="s">
        <v>380</v>
      </c>
      <c r="C806" s="102">
        <v>40000</v>
      </c>
      <c r="D806" s="102">
        <v>0</v>
      </c>
      <c r="E806" s="161">
        <v>40000</v>
      </c>
    </row>
    <row r="807" spans="1:5" ht="24.95" customHeight="1" thickBot="1" x14ac:dyDescent="0.3">
      <c r="A807" s="27">
        <v>381</v>
      </c>
      <c r="B807" s="97" t="s">
        <v>73</v>
      </c>
      <c r="C807" s="102">
        <v>40000</v>
      </c>
      <c r="D807" s="102">
        <v>0</v>
      </c>
      <c r="E807" s="161">
        <v>40000</v>
      </c>
    </row>
    <row r="808" spans="1:5" ht="24.95" customHeight="1" thickBot="1" x14ac:dyDescent="0.3">
      <c r="A808" s="24">
        <v>3811</v>
      </c>
      <c r="B808" s="98" t="s">
        <v>146</v>
      </c>
      <c r="C808" s="101">
        <v>40000</v>
      </c>
      <c r="D808" s="143">
        <v>0</v>
      </c>
      <c r="E808" s="47">
        <v>40000</v>
      </c>
    </row>
    <row r="809" spans="1:5" ht="29.25" customHeight="1" thickBot="1" x14ac:dyDescent="0.3">
      <c r="A809" s="830" t="s">
        <v>358</v>
      </c>
      <c r="B809" s="831"/>
      <c r="C809" s="171">
        <v>40000</v>
      </c>
      <c r="D809" s="171">
        <v>0</v>
      </c>
      <c r="E809" s="167">
        <v>40000</v>
      </c>
    </row>
    <row r="810" spans="1:5" ht="24.95" customHeight="1" x14ac:dyDescent="0.25">
      <c r="A810" s="810"/>
      <c r="B810" s="811"/>
      <c r="C810" s="811"/>
      <c r="D810" s="811"/>
      <c r="E810" s="813"/>
    </row>
    <row r="811" spans="1:5" ht="24.95" customHeight="1" thickBot="1" x14ac:dyDescent="0.3">
      <c r="A811" s="814"/>
      <c r="B811" s="815"/>
      <c r="C811" s="815"/>
      <c r="D811" s="815"/>
      <c r="E811" s="813"/>
    </row>
    <row r="812" spans="1:5" ht="33" customHeight="1" thickBot="1" x14ac:dyDescent="0.3">
      <c r="A812" s="200" t="s">
        <v>381</v>
      </c>
      <c r="B812" s="139" t="s">
        <v>382</v>
      </c>
      <c r="C812" s="126">
        <v>70000</v>
      </c>
      <c r="D812" s="126">
        <v>-20000</v>
      </c>
      <c r="E812" s="141">
        <v>50000</v>
      </c>
    </row>
    <row r="813" spans="1:5" ht="24.95" customHeight="1" x14ac:dyDescent="0.25">
      <c r="A813" s="816"/>
      <c r="B813" s="817"/>
      <c r="C813" s="817"/>
      <c r="D813" s="817"/>
      <c r="E813" s="819"/>
    </row>
    <row r="814" spans="1:5" ht="24.95" customHeight="1" thickBot="1" x14ac:dyDescent="0.3">
      <c r="A814" s="821"/>
      <c r="B814" s="822"/>
      <c r="C814" s="822"/>
      <c r="D814" s="818"/>
      <c r="E814" s="819"/>
    </row>
    <row r="815" spans="1:5" ht="24.95" customHeight="1" thickBot="1" x14ac:dyDescent="0.3">
      <c r="A815" s="27">
        <v>35</v>
      </c>
      <c r="B815" s="97" t="s">
        <v>383</v>
      </c>
      <c r="C815" s="102">
        <v>70000</v>
      </c>
      <c r="D815" s="102">
        <v>-20000</v>
      </c>
      <c r="E815" s="161">
        <v>50000</v>
      </c>
    </row>
    <row r="816" spans="1:5" ht="24.95" customHeight="1" thickBot="1" x14ac:dyDescent="0.3">
      <c r="A816" s="27">
        <v>352</v>
      </c>
      <c r="B816" s="97" t="s">
        <v>384</v>
      </c>
      <c r="C816" s="102">
        <v>70000</v>
      </c>
      <c r="D816" s="102">
        <v>-20000</v>
      </c>
      <c r="E816" s="161">
        <v>50000</v>
      </c>
    </row>
    <row r="817" spans="1:5" ht="24.95" customHeight="1" thickBot="1" x14ac:dyDescent="0.3">
      <c r="A817" s="24">
        <v>3522</v>
      </c>
      <c r="B817" s="98" t="s">
        <v>385</v>
      </c>
      <c r="C817" s="101">
        <v>70000</v>
      </c>
      <c r="D817" s="138">
        <v>-20000</v>
      </c>
      <c r="E817" s="47">
        <v>50000</v>
      </c>
    </row>
    <row r="818" spans="1:5" ht="24.95" customHeight="1" thickBot="1" x14ac:dyDescent="0.3">
      <c r="A818" s="830" t="s">
        <v>321</v>
      </c>
      <c r="B818" s="831"/>
      <c r="C818" s="184">
        <v>70000</v>
      </c>
      <c r="D818" s="184">
        <v>-20000</v>
      </c>
      <c r="E818" s="167">
        <v>50000</v>
      </c>
    </row>
    <row r="819" spans="1:5" ht="24.95" customHeight="1" x14ac:dyDescent="0.25">
      <c r="A819" s="810"/>
      <c r="B819" s="811"/>
      <c r="C819" s="811"/>
      <c r="D819" s="812"/>
      <c r="E819" s="813"/>
    </row>
    <row r="820" spans="1:5" ht="24.95" customHeight="1" thickBot="1" x14ac:dyDescent="0.3">
      <c r="A820" s="814"/>
      <c r="B820" s="815"/>
      <c r="C820" s="815"/>
      <c r="D820" s="812"/>
      <c r="E820" s="813"/>
    </row>
    <row r="821" spans="1:5" ht="33.75" customHeight="1" thickBot="1" x14ac:dyDescent="0.3">
      <c r="A821" s="277" t="s">
        <v>386</v>
      </c>
      <c r="B821" s="283" t="s">
        <v>387</v>
      </c>
      <c r="C821" s="162">
        <v>182000</v>
      </c>
      <c r="D821" s="162">
        <v>-100000</v>
      </c>
      <c r="E821" s="146">
        <v>82000</v>
      </c>
    </row>
    <row r="822" spans="1:5" ht="24.95" customHeight="1" x14ac:dyDescent="0.25">
      <c r="A822" s="816"/>
      <c r="B822" s="817"/>
      <c r="C822" s="817"/>
      <c r="D822" s="818"/>
      <c r="E822" s="819"/>
    </row>
    <row r="823" spans="1:5" ht="24.95" customHeight="1" thickBot="1" x14ac:dyDescent="0.3">
      <c r="A823" s="821"/>
      <c r="B823" s="822"/>
      <c r="C823" s="822"/>
      <c r="D823" s="818"/>
      <c r="E823" s="819"/>
    </row>
    <row r="824" spans="1:5" ht="24.95" customHeight="1" thickBot="1" x14ac:dyDescent="0.3">
      <c r="A824" s="77">
        <v>38</v>
      </c>
      <c r="B824" s="99" t="s">
        <v>364</v>
      </c>
      <c r="C824" s="107">
        <v>182000</v>
      </c>
      <c r="D824" s="107">
        <v>-100000</v>
      </c>
      <c r="E824" s="303">
        <v>82000</v>
      </c>
    </row>
    <row r="825" spans="1:5" ht="24.95" customHeight="1" thickBot="1" x14ac:dyDescent="0.3">
      <c r="A825" s="349">
        <v>381</v>
      </c>
      <c r="B825" s="350" t="s">
        <v>73</v>
      </c>
      <c r="C825" s="351">
        <v>182000</v>
      </c>
      <c r="D825" s="351">
        <v>-100000</v>
      </c>
      <c r="E825" s="303">
        <v>82000</v>
      </c>
    </row>
    <row r="826" spans="1:5" ht="24.95" customHeight="1" thickBot="1" x14ac:dyDescent="0.3">
      <c r="A826" s="352">
        <v>3811</v>
      </c>
      <c r="B826" s="353" t="s">
        <v>146</v>
      </c>
      <c r="C826" s="354">
        <v>182000</v>
      </c>
      <c r="D826" s="355">
        <v>-100000</v>
      </c>
      <c r="E826" s="356">
        <v>82000</v>
      </c>
    </row>
    <row r="827" spans="1:5" ht="27.75" customHeight="1" thickBot="1" x14ac:dyDescent="0.3">
      <c r="A827" s="828" t="s">
        <v>358</v>
      </c>
      <c r="B827" s="829"/>
      <c r="C827" s="357">
        <v>182000</v>
      </c>
      <c r="D827" s="357">
        <v>-100000</v>
      </c>
      <c r="E827" s="305">
        <v>82000</v>
      </c>
    </row>
    <row r="828" spans="1:5" ht="24.95" customHeight="1" x14ac:dyDescent="0.25">
      <c r="A828" s="823"/>
      <c r="B828" s="824"/>
      <c r="C828" s="824"/>
      <c r="D828" s="824"/>
      <c r="E828" s="825"/>
    </row>
    <row r="829" spans="1:5" ht="24.95" customHeight="1" thickBot="1" x14ac:dyDescent="0.3">
      <c r="A829" s="826"/>
      <c r="B829" s="827"/>
      <c r="C829" s="827"/>
      <c r="D829" s="827"/>
      <c r="E829" s="825"/>
    </row>
    <row r="830" spans="1:5" ht="31.5" customHeight="1" thickBot="1" x14ac:dyDescent="0.3">
      <c r="A830" s="200" t="s">
        <v>388</v>
      </c>
      <c r="B830" s="139" t="s">
        <v>389</v>
      </c>
      <c r="C830" s="126">
        <v>3000</v>
      </c>
      <c r="D830" s="126">
        <v>0</v>
      </c>
      <c r="E830" s="141">
        <v>3000</v>
      </c>
    </row>
    <row r="831" spans="1:5" ht="24.95" customHeight="1" x14ac:dyDescent="0.25">
      <c r="A831" s="816"/>
      <c r="B831" s="817"/>
      <c r="C831" s="817"/>
      <c r="D831" s="817"/>
      <c r="E831" s="819"/>
    </row>
    <row r="832" spans="1:5" ht="24.95" customHeight="1" thickBot="1" x14ac:dyDescent="0.3">
      <c r="A832" s="821"/>
      <c r="B832" s="822"/>
      <c r="C832" s="822"/>
      <c r="D832" s="818"/>
      <c r="E832" s="819"/>
    </row>
    <row r="833" spans="1:5" ht="24.95" customHeight="1" thickBot="1" x14ac:dyDescent="0.3">
      <c r="A833" s="77">
        <v>38</v>
      </c>
      <c r="B833" s="99" t="s">
        <v>364</v>
      </c>
      <c r="C833" s="107">
        <v>3000</v>
      </c>
      <c r="D833" s="107">
        <v>0</v>
      </c>
      <c r="E833" s="303">
        <v>3000</v>
      </c>
    </row>
    <row r="834" spans="1:5" ht="24.95" customHeight="1" thickBot="1" x14ac:dyDescent="0.3">
      <c r="A834" s="77">
        <v>381</v>
      </c>
      <c r="B834" s="99" t="s">
        <v>73</v>
      </c>
      <c r="C834" s="107">
        <v>3000</v>
      </c>
      <c r="D834" s="107">
        <v>0</v>
      </c>
      <c r="E834" s="303">
        <v>3000</v>
      </c>
    </row>
    <row r="835" spans="1:5" ht="24.95" customHeight="1" thickBot="1" x14ac:dyDescent="0.3">
      <c r="A835" s="93">
        <v>3811</v>
      </c>
      <c r="B835" s="100" t="s">
        <v>146</v>
      </c>
      <c r="C835" s="108">
        <v>3000</v>
      </c>
      <c r="D835" s="180">
        <v>0</v>
      </c>
      <c r="E835" s="304">
        <v>3000</v>
      </c>
    </row>
    <row r="836" spans="1:5" ht="29.25" customHeight="1" thickBot="1" x14ac:dyDescent="0.3">
      <c r="A836" s="840" t="s">
        <v>358</v>
      </c>
      <c r="B836" s="841"/>
      <c r="C836" s="178">
        <v>3000</v>
      </c>
      <c r="D836" s="178">
        <v>0</v>
      </c>
      <c r="E836" s="305">
        <v>3000</v>
      </c>
    </row>
    <row r="837" spans="1:5" ht="24.95" customHeight="1" x14ac:dyDescent="0.25">
      <c r="A837" s="880"/>
      <c r="B837" s="881"/>
      <c r="C837" s="881"/>
      <c r="D837" s="881"/>
      <c r="E837" s="825"/>
    </row>
    <row r="838" spans="1:5" ht="24.95" customHeight="1" thickBot="1" x14ac:dyDescent="0.3">
      <c r="A838" s="826"/>
      <c r="B838" s="827"/>
      <c r="C838" s="827"/>
      <c r="D838" s="827"/>
      <c r="E838" s="825"/>
    </row>
    <row r="839" spans="1:5" ht="36" customHeight="1" thickBot="1" x14ac:dyDescent="0.3">
      <c r="A839" s="200" t="s">
        <v>390</v>
      </c>
      <c r="B839" s="139" t="s">
        <v>391</v>
      </c>
      <c r="C839" s="126">
        <v>108000</v>
      </c>
      <c r="D839" s="126">
        <v>-30000</v>
      </c>
      <c r="E839" s="141">
        <v>78000</v>
      </c>
    </row>
    <row r="840" spans="1:5" ht="24.95" customHeight="1" x14ac:dyDescent="0.25">
      <c r="A840" s="816"/>
      <c r="B840" s="817"/>
      <c r="C840" s="817"/>
      <c r="D840" s="817"/>
      <c r="E840" s="819"/>
    </row>
    <row r="841" spans="1:5" ht="24.95" customHeight="1" thickBot="1" x14ac:dyDescent="0.3">
      <c r="A841" s="821"/>
      <c r="B841" s="822"/>
      <c r="C841" s="822"/>
      <c r="D841" s="818"/>
      <c r="E841" s="819"/>
    </row>
    <row r="842" spans="1:5" ht="24.95" customHeight="1" thickBot="1" x14ac:dyDescent="0.3">
      <c r="A842" s="77">
        <v>37</v>
      </c>
      <c r="B842" s="99" t="s">
        <v>392</v>
      </c>
      <c r="C842" s="107">
        <v>108000</v>
      </c>
      <c r="D842" s="107">
        <v>-30000</v>
      </c>
      <c r="E842" s="303">
        <v>78000</v>
      </c>
    </row>
    <row r="843" spans="1:5" ht="24.95" customHeight="1" thickBot="1" x14ac:dyDescent="0.3">
      <c r="A843" s="77">
        <v>372</v>
      </c>
      <c r="B843" s="99" t="s">
        <v>393</v>
      </c>
      <c r="C843" s="107">
        <v>108000</v>
      </c>
      <c r="D843" s="107">
        <v>-30000</v>
      </c>
      <c r="E843" s="303">
        <v>78000</v>
      </c>
    </row>
    <row r="844" spans="1:5" ht="24.95" customHeight="1" thickBot="1" x14ac:dyDescent="0.3">
      <c r="A844" s="93">
        <v>3721</v>
      </c>
      <c r="B844" s="100" t="s">
        <v>394</v>
      </c>
      <c r="C844" s="108">
        <v>108000</v>
      </c>
      <c r="D844" s="177">
        <v>-30000</v>
      </c>
      <c r="E844" s="304">
        <v>78000</v>
      </c>
    </row>
    <row r="845" spans="1:5" ht="29.25" customHeight="1" thickBot="1" x14ac:dyDescent="0.3">
      <c r="A845" s="840" t="s">
        <v>358</v>
      </c>
      <c r="B845" s="841"/>
      <c r="C845" s="178">
        <v>108000</v>
      </c>
      <c r="D845" s="178">
        <v>-30000</v>
      </c>
      <c r="E845" s="305">
        <v>78000</v>
      </c>
    </row>
    <row r="846" spans="1:5" ht="24.95" customHeight="1" x14ac:dyDescent="0.25">
      <c r="A846" s="880"/>
      <c r="B846" s="881"/>
      <c r="C846" s="881"/>
      <c r="D846" s="881"/>
      <c r="E846" s="825"/>
    </row>
    <row r="847" spans="1:5" ht="24.95" customHeight="1" thickBot="1" x14ac:dyDescent="0.3">
      <c r="A847" s="826"/>
      <c r="B847" s="827"/>
      <c r="C847" s="827"/>
      <c r="D847" s="827"/>
      <c r="E847" s="825"/>
    </row>
    <row r="848" spans="1:5" ht="33" customHeight="1" thickBot="1" x14ac:dyDescent="0.3">
      <c r="A848" s="200" t="s">
        <v>395</v>
      </c>
      <c r="B848" s="139" t="s">
        <v>396</v>
      </c>
      <c r="C848" s="126">
        <v>145000</v>
      </c>
      <c r="D848" s="126">
        <v>0</v>
      </c>
      <c r="E848" s="141">
        <v>145000</v>
      </c>
    </row>
    <row r="849" spans="1:5" ht="24.95" customHeight="1" x14ac:dyDescent="0.25">
      <c r="A849" s="816"/>
      <c r="B849" s="817"/>
      <c r="C849" s="817"/>
      <c r="D849" s="817"/>
      <c r="E849" s="819"/>
    </row>
    <row r="850" spans="1:5" ht="24.95" customHeight="1" thickBot="1" x14ac:dyDescent="0.3">
      <c r="A850" s="821"/>
      <c r="B850" s="822"/>
      <c r="C850" s="822"/>
      <c r="D850" s="818"/>
      <c r="E850" s="819"/>
    </row>
    <row r="851" spans="1:5" ht="24.95" customHeight="1" thickBot="1" x14ac:dyDescent="0.3">
      <c r="A851" s="77">
        <v>37</v>
      </c>
      <c r="B851" s="99" t="s">
        <v>397</v>
      </c>
      <c r="C851" s="107">
        <v>145000</v>
      </c>
      <c r="D851" s="107">
        <v>0</v>
      </c>
      <c r="E851" s="303">
        <v>145000</v>
      </c>
    </row>
    <row r="852" spans="1:5" ht="24.95" customHeight="1" thickBot="1" x14ac:dyDescent="0.3">
      <c r="A852" s="77">
        <v>372</v>
      </c>
      <c r="B852" s="99" t="s">
        <v>393</v>
      </c>
      <c r="C852" s="107">
        <v>145000</v>
      </c>
      <c r="D852" s="107">
        <v>0</v>
      </c>
      <c r="E852" s="303">
        <v>145000</v>
      </c>
    </row>
    <row r="853" spans="1:5" ht="24.95" customHeight="1" thickBot="1" x14ac:dyDescent="0.3">
      <c r="A853" s="93">
        <v>3721</v>
      </c>
      <c r="B853" s="100" t="s">
        <v>394</v>
      </c>
      <c r="C853" s="108">
        <v>100000</v>
      </c>
      <c r="D853" s="181">
        <v>0</v>
      </c>
      <c r="E853" s="96">
        <v>100000</v>
      </c>
    </row>
    <row r="854" spans="1:5" ht="24.95" customHeight="1" thickBot="1" x14ac:dyDescent="0.3">
      <c r="A854" s="93">
        <v>3722</v>
      </c>
      <c r="B854" s="100" t="s">
        <v>398</v>
      </c>
      <c r="C854" s="108">
        <v>45000</v>
      </c>
      <c r="D854" s="180">
        <v>0</v>
      </c>
      <c r="E854" s="304">
        <v>45000</v>
      </c>
    </row>
    <row r="855" spans="1:5" ht="29.25" customHeight="1" thickBot="1" x14ac:dyDescent="0.3">
      <c r="A855" s="840" t="s">
        <v>358</v>
      </c>
      <c r="B855" s="841"/>
      <c r="C855" s="178">
        <v>145000</v>
      </c>
      <c r="D855" s="178">
        <v>0</v>
      </c>
      <c r="E855" s="305">
        <v>145000</v>
      </c>
    </row>
    <row r="856" spans="1:5" ht="24.95" customHeight="1" x14ac:dyDescent="0.25">
      <c r="A856" s="861"/>
      <c r="B856" s="862"/>
      <c r="C856" s="862"/>
      <c r="D856" s="862"/>
      <c r="E856" s="863"/>
    </row>
    <row r="857" spans="1:5" ht="24.95" customHeight="1" x14ac:dyDescent="0.25">
      <c r="A857" s="864"/>
      <c r="B857" s="865"/>
      <c r="C857" s="865"/>
      <c r="D857" s="865"/>
      <c r="E857" s="863"/>
    </row>
    <row r="858" spans="1:5" ht="24.95" customHeight="1" thickBot="1" x14ac:dyDescent="0.3">
      <c r="A858" s="866"/>
      <c r="B858" s="867"/>
      <c r="C858" s="867"/>
      <c r="D858" s="865"/>
      <c r="E858" s="863"/>
    </row>
    <row r="859" spans="1:5" ht="37.5" customHeight="1" thickBot="1" x14ac:dyDescent="0.3">
      <c r="A859" s="287" t="s">
        <v>399</v>
      </c>
      <c r="B859" s="288" t="s">
        <v>400</v>
      </c>
      <c r="C859" s="182">
        <v>1751100</v>
      </c>
      <c r="D859" s="315">
        <v>20000</v>
      </c>
      <c r="E859" s="315">
        <v>1771100</v>
      </c>
    </row>
    <row r="860" spans="1:5" ht="24.95" customHeight="1" x14ac:dyDescent="0.25">
      <c r="A860" s="854"/>
      <c r="B860" s="855"/>
      <c r="C860" s="855"/>
      <c r="D860" s="856"/>
      <c r="E860" s="857"/>
    </row>
    <row r="861" spans="1:5" ht="24.95" customHeight="1" x14ac:dyDescent="0.25">
      <c r="A861" s="858"/>
      <c r="B861" s="856"/>
      <c r="C861" s="856"/>
      <c r="D861" s="856"/>
      <c r="E861" s="857"/>
    </row>
    <row r="862" spans="1:5" ht="24.95" customHeight="1" thickBot="1" x14ac:dyDescent="0.3">
      <c r="A862" s="859"/>
      <c r="B862" s="860"/>
      <c r="C862" s="860"/>
      <c r="D862" s="860"/>
      <c r="E862" s="857"/>
    </row>
    <row r="863" spans="1:5" ht="31.5" customHeight="1" thickBot="1" x14ac:dyDescent="0.3">
      <c r="A863" s="145" t="s">
        <v>401</v>
      </c>
      <c r="B863" s="284" t="s">
        <v>400</v>
      </c>
      <c r="C863" s="183">
        <v>1751100</v>
      </c>
      <c r="D863" s="183">
        <v>20000</v>
      </c>
      <c r="E863" s="314">
        <v>1771100</v>
      </c>
    </row>
    <row r="864" spans="1:5" ht="24.95" customHeight="1" x14ac:dyDescent="0.25">
      <c r="A864" s="868"/>
      <c r="B864" s="869"/>
      <c r="C864" s="869"/>
      <c r="D864" s="869"/>
      <c r="E864" s="870"/>
    </row>
    <row r="865" spans="1:5" ht="24.95" customHeight="1" thickBot="1" x14ac:dyDescent="0.3">
      <c r="A865" s="871"/>
      <c r="B865" s="872"/>
      <c r="C865" s="872"/>
      <c r="D865" s="873"/>
      <c r="E865" s="870"/>
    </row>
    <row r="866" spans="1:5" ht="34.5" customHeight="1" thickBot="1" x14ac:dyDescent="0.3">
      <c r="A866" s="358" t="s">
        <v>402</v>
      </c>
      <c r="B866" s="286" t="s">
        <v>403</v>
      </c>
      <c r="C866" s="359">
        <v>1325800</v>
      </c>
      <c r="D866" s="359">
        <v>0</v>
      </c>
      <c r="E866" s="360">
        <v>1325800</v>
      </c>
    </row>
    <row r="867" spans="1:5" ht="24.95" customHeight="1" x14ac:dyDescent="0.25">
      <c r="A867" s="874"/>
      <c r="B867" s="875"/>
      <c r="C867" s="875"/>
      <c r="D867" s="875"/>
      <c r="E867" s="876"/>
    </row>
    <row r="868" spans="1:5" ht="24.95" customHeight="1" thickBot="1" x14ac:dyDescent="0.3">
      <c r="A868" s="877"/>
      <c r="B868" s="878"/>
      <c r="C868" s="878"/>
      <c r="D868" s="878"/>
      <c r="E868" s="879"/>
    </row>
    <row r="869" spans="1:5" ht="24.95" customHeight="1" thickBot="1" x14ac:dyDescent="0.3">
      <c r="A869" s="343">
        <v>31</v>
      </c>
      <c r="B869" s="344" t="s">
        <v>283</v>
      </c>
      <c r="C869" s="345">
        <v>1218000</v>
      </c>
      <c r="D869" s="345">
        <v>0</v>
      </c>
      <c r="E869" s="161">
        <v>1218000</v>
      </c>
    </row>
    <row r="870" spans="1:5" ht="24.95" customHeight="1" thickBot="1" x14ac:dyDescent="0.3">
      <c r="A870" s="27">
        <v>311</v>
      </c>
      <c r="B870" s="113" t="s">
        <v>90</v>
      </c>
      <c r="C870" s="281">
        <v>1047000</v>
      </c>
      <c r="D870" s="281">
        <v>0</v>
      </c>
      <c r="E870" s="161">
        <v>1047000</v>
      </c>
    </row>
    <row r="871" spans="1:5" ht="24.95" customHeight="1" thickBot="1" x14ac:dyDescent="0.3">
      <c r="A871" s="24">
        <v>3111</v>
      </c>
      <c r="B871" s="98" t="s">
        <v>292</v>
      </c>
      <c r="C871" s="101">
        <v>1047000</v>
      </c>
      <c r="D871" s="137">
        <v>0</v>
      </c>
      <c r="E871" s="47">
        <v>1047000</v>
      </c>
    </row>
    <row r="872" spans="1:5" ht="24.95" customHeight="1" thickBot="1" x14ac:dyDescent="0.3">
      <c r="A872" s="27">
        <v>312</v>
      </c>
      <c r="B872" s="97" t="s">
        <v>93</v>
      </c>
      <c r="C872" s="102">
        <v>15000</v>
      </c>
      <c r="D872" s="102">
        <v>0</v>
      </c>
      <c r="E872" s="161">
        <v>15000</v>
      </c>
    </row>
    <row r="873" spans="1:5" ht="24.95" customHeight="1" thickBot="1" x14ac:dyDescent="0.3">
      <c r="A873" s="24">
        <v>3121</v>
      </c>
      <c r="B873" s="98" t="s">
        <v>93</v>
      </c>
      <c r="C873" s="101">
        <v>15000</v>
      </c>
      <c r="D873" s="137">
        <v>0</v>
      </c>
      <c r="E873" s="47">
        <v>15000</v>
      </c>
    </row>
    <row r="874" spans="1:5" ht="24.95" customHeight="1" thickBot="1" x14ac:dyDescent="0.3">
      <c r="A874" s="27">
        <v>313</v>
      </c>
      <c r="B874" s="97" t="s">
        <v>97</v>
      </c>
      <c r="C874" s="102">
        <v>156000</v>
      </c>
      <c r="D874" s="102">
        <v>0</v>
      </c>
      <c r="E874" s="161">
        <v>156000</v>
      </c>
    </row>
    <row r="875" spans="1:5" ht="24.95" customHeight="1" thickBot="1" x14ac:dyDescent="0.3">
      <c r="A875" s="24">
        <v>3132</v>
      </c>
      <c r="B875" s="98" t="s">
        <v>404</v>
      </c>
      <c r="C875" s="101">
        <v>156000</v>
      </c>
      <c r="D875" s="137">
        <v>0</v>
      </c>
      <c r="E875" s="47">
        <v>156000</v>
      </c>
    </row>
    <row r="876" spans="1:5" ht="24.95" customHeight="1" thickBot="1" x14ac:dyDescent="0.3">
      <c r="A876" s="27">
        <v>32</v>
      </c>
      <c r="B876" s="97" t="s">
        <v>284</v>
      </c>
      <c r="C876" s="102">
        <v>15000</v>
      </c>
      <c r="D876" s="102">
        <v>0</v>
      </c>
      <c r="E876" s="161">
        <v>15000</v>
      </c>
    </row>
    <row r="877" spans="1:5" ht="24.95" customHeight="1" thickBot="1" x14ac:dyDescent="0.3">
      <c r="A877" s="27">
        <v>321</v>
      </c>
      <c r="B877" s="97" t="s">
        <v>296</v>
      </c>
      <c r="C877" s="102">
        <v>15000</v>
      </c>
      <c r="D877" s="102">
        <v>0</v>
      </c>
      <c r="E877" s="161">
        <v>15000</v>
      </c>
    </row>
    <row r="878" spans="1:5" ht="24.95" customHeight="1" thickBot="1" x14ac:dyDescent="0.3">
      <c r="A878" s="24">
        <v>3212</v>
      </c>
      <c r="B878" s="98" t="s">
        <v>405</v>
      </c>
      <c r="C878" s="101">
        <v>15000</v>
      </c>
      <c r="D878" s="143">
        <v>0</v>
      </c>
      <c r="E878" s="47">
        <v>15000</v>
      </c>
    </row>
    <row r="879" spans="1:5" ht="27" customHeight="1" thickBot="1" x14ac:dyDescent="0.3">
      <c r="A879" s="850" t="s">
        <v>358</v>
      </c>
      <c r="B879" s="851"/>
      <c r="C879" s="171">
        <v>1233000</v>
      </c>
      <c r="D879" s="171">
        <v>0</v>
      </c>
      <c r="E879" s="167">
        <v>1233000</v>
      </c>
    </row>
    <row r="880" spans="1:5" ht="24.95" customHeight="1" thickBot="1" x14ac:dyDescent="0.3">
      <c r="A880" s="151">
        <v>32</v>
      </c>
      <c r="B880" s="157" t="s">
        <v>284</v>
      </c>
      <c r="C880" s="102">
        <v>87800</v>
      </c>
      <c r="D880" s="102">
        <v>0</v>
      </c>
      <c r="E880" s="161">
        <v>87800</v>
      </c>
    </row>
    <row r="881" spans="1:5" ht="24.95" customHeight="1" thickBot="1" x14ac:dyDescent="0.3">
      <c r="A881" s="27">
        <v>321</v>
      </c>
      <c r="B881" s="97" t="s">
        <v>296</v>
      </c>
      <c r="C881" s="102">
        <v>14000</v>
      </c>
      <c r="D881" s="102">
        <v>0</v>
      </c>
      <c r="E881" s="161">
        <v>14000</v>
      </c>
    </row>
    <row r="882" spans="1:5" ht="24.95" customHeight="1" thickBot="1" x14ac:dyDescent="0.3">
      <c r="A882" s="24">
        <v>3211</v>
      </c>
      <c r="B882" s="98" t="s">
        <v>102</v>
      </c>
      <c r="C882" s="101">
        <v>4000</v>
      </c>
      <c r="D882" s="137">
        <v>0</v>
      </c>
      <c r="E882" s="34">
        <v>4000</v>
      </c>
    </row>
    <row r="883" spans="1:5" ht="24.95" customHeight="1" thickBot="1" x14ac:dyDescent="0.3">
      <c r="A883" s="24">
        <v>3213</v>
      </c>
      <c r="B883" s="98" t="s">
        <v>104</v>
      </c>
      <c r="C883" s="101">
        <v>10000</v>
      </c>
      <c r="D883" s="137">
        <v>0</v>
      </c>
      <c r="E883" s="47">
        <v>10000</v>
      </c>
    </row>
    <row r="884" spans="1:5" ht="24.95" customHeight="1" thickBot="1" x14ac:dyDescent="0.3">
      <c r="A884" s="27">
        <v>322</v>
      </c>
      <c r="B884" s="97" t="s">
        <v>106</v>
      </c>
      <c r="C884" s="102">
        <v>17000</v>
      </c>
      <c r="D884" s="102">
        <v>0</v>
      </c>
      <c r="E884" s="161">
        <v>17000</v>
      </c>
    </row>
    <row r="885" spans="1:5" ht="24.95" customHeight="1" thickBot="1" x14ac:dyDescent="0.3">
      <c r="A885" s="24">
        <v>3221</v>
      </c>
      <c r="B885" s="98" t="s">
        <v>306</v>
      </c>
      <c r="C885" s="101">
        <v>14000</v>
      </c>
      <c r="D885" s="137">
        <v>0</v>
      </c>
      <c r="E885" s="34">
        <v>14000</v>
      </c>
    </row>
    <row r="886" spans="1:5" ht="24.95" customHeight="1" thickBot="1" x14ac:dyDescent="0.3">
      <c r="A886" s="24">
        <v>3227</v>
      </c>
      <c r="B886" s="98" t="s">
        <v>406</v>
      </c>
      <c r="C886" s="101">
        <v>3000</v>
      </c>
      <c r="D886" s="137">
        <v>0</v>
      </c>
      <c r="E886" s="47">
        <v>3000</v>
      </c>
    </row>
    <row r="887" spans="1:5" ht="24.95" customHeight="1" thickBot="1" x14ac:dyDescent="0.3">
      <c r="A887" s="27">
        <v>323</v>
      </c>
      <c r="B887" s="97" t="s">
        <v>113</v>
      </c>
      <c r="C887" s="102">
        <v>55000</v>
      </c>
      <c r="D887" s="102">
        <v>0</v>
      </c>
      <c r="E887" s="161">
        <v>55000</v>
      </c>
    </row>
    <row r="888" spans="1:5" ht="24.95" customHeight="1" thickBot="1" x14ac:dyDescent="0.3">
      <c r="A888" s="24">
        <v>3231</v>
      </c>
      <c r="B888" s="98" t="s">
        <v>307</v>
      </c>
      <c r="C888" s="101">
        <v>8000</v>
      </c>
      <c r="D888" s="137">
        <v>0</v>
      </c>
      <c r="E888" s="34">
        <v>8000</v>
      </c>
    </row>
    <row r="889" spans="1:5" ht="24.95" customHeight="1" thickBot="1" x14ac:dyDescent="0.3">
      <c r="A889" s="24">
        <v>3236</v>
      </c>
      <c r="B889" s="98" t="s">
        <v>302</v>
      </c>
      <c r="C889" s="101">
        <v>16000</v>
      </c>
      <c r="D889" s="137">
        <v>0</v>
      </c>
      <c r="E889" s="34">
        <v>16000</v>
      </c>
    </row>
    <row r="890" spans="1:5" ht="24.95" customHeight="1" thickBot="1" x14ac:dyDescent="0.3">
      <c r="A890" s="24">
        <v>3237</v>
      </c>
      <c r="B890" s="98" t="s">
        <v>119</v>
      </c>
      <c r="C890" s="101">
        <v>30000</v>
      </c>
      <c r="D890" s="137">
        <v>0</v>
      </c>
      <c r="E890" s="34">
        <v>30000</v>
      </c>
    </row>
    <row r="891" spans="1:5" ht="24.95" customHeight="1" thickBot="1" x14ac:dyDescent="0.3">
      <c r="A891" s="24">
        <v>3238</v>
      </c>
      <c r="B891" s="98" t="s">
        <v>120</v>
      </c>
      <c r="C891" s="101">
        <v>1000</v>
      </c>
      <c r="D891" s="137">
        <v>0</v>
      </c>
      <c r="E891" s="47">
        <v>1000</v>
      </c>
    </row>
    <row r="892" spans="1:5" ht="24.95" customHeight="1" thickBot="1" x14ac:dyDescent="0.3">
      <c r="A892" s="27">
        <v>329</v>
      </c>
      <c r="B892" s="97" t="s">
        <v>122</v>
      </c>
      <c r="C892" s="102">
        <v>1800</v>
      </c>
      <c r="D892" s="102">
        <v>0</v>
      </c>
      <c r="E892" s="161">
        <v>1800</v>
      </c>
    </row>
    <row r="893" spans="1:5" ht="24.95" customHeight="1" thickBot="1" x14ac:dyDescent="0.3">
      <c r="A893" s="24">
        <v>3293</v>
      </c>
      <c r="B893" s="98" t="s">
        <v>125</v>
      </c>
      <c r="C893" s="101">
        <v>1000</v>
      </c>
      <c r="D893" s="137">
        <v>0</v>
      </c>
      <c r="E893" s="34">
        <v>1000</v>
      </c>
    </row>
    <row r="894" spans="1:5" ht="24.95" customHeight="1" thickBot="1" x14ac:dyDescent="0.3">
      <c r="A894" s="24">
        <v>3294</v>
      </c>
      <c r="B894" s="98" t="s">
        <v>126</v>
      </c>
      <c r="C894" s="104">
        <v>500</v>
      </c>
      <c r="D894" s="137">
        <v>0</v>
      </c>
      <c r="E894" s="35">
        <v>500</v>
      </c>
    </row>
    <row r="895" spans="1:5" ht="24.95" customHeight="1" thickBot="1" x14ac:dyDescent="0.3">
      <c r="A895" s="24">
        <v>3295</v>
      </c>
      <c r="B895" s="98" t="s">
        <v>127</v>
      </c>
      <c r="C895" s="104">
        <v>300</v>
      </c>
      <c r="D895" s="137">
        <v>0</v>
      </c>
      <c r="E895" s="40">
        <v>300</v>
      </c>
    </row>
    <row r="896" spans="1:5" ht="24.95" customHeight="1" thickBot="1" x14ac:dyDescent="0.3">
      <c r="A896" s="27">
        <v>34</v>
      </c>
      <c r="B896" s="97" t="s">
        <v>303</v>
      </c>
      <c r="C896" s="102">
        <v>4950</v>
      </c>
      <c r="D896" s="102">
        <v>0</v>
      </c>
      <c r="E896" s="161">
        <v>4950</v>
      </c>
    </row>
    <row r="897" spans="1:5" ht="24.95" customHeight="1" thickBot="1" x14ac:dyDescent="0.3">
      <c r="A897" s="27">
        <v>343</v>
      </c>
      <c r="B897" s="97" t="s">
        <v>131</v>
      </c>
      <c r="C897" s="102">
        <v>4950</v>
      </c>
      <c r="D897" s="102">
        <v>0</v>
      </c>
      <c r="E897" s="161">
        <v>4950</v>
      </c>
    </row>
    <row r="898" spans="1:5" ht="24.95" customHeight="1" thickBot="1" x14ac:dyDescent="0.3">
      <c r="A898" s="24">
        <v>3431</v>
      </c>
      <c r="B898" s="98" t="s">
        <v>407</v>
      </c>
      <c r="C898" s="101">
        <v>3450</v>
      </c>
      <c r="D898" s="137">
        <v>0</v>
      </c>
      <c r="E898" s="34">
        <v>3450</v>
      </c>
    </row>
    <row r="899" spans="1:5" ht="24.95" customHeight="1" thickBot="1" x14ac:dyDescent="0.3">
      <c r="A899" s="24">
        <v>3434</v>
      </c>
      <c r="B899" s="98" t="s">
        <v>408</v>
      </c>
      <c r="C899" s="101">
        <v>1500</v>
      </c>
      <c r="D899" s="137">
        <v>0</v>
      </c>
      <c r="E899" s="47">
        <v>1500</v>
      </c>
    </row>
    <row r="900" spans="1:5" ht="29.25" customHeight="1" thickBot="1" x14ac:dyDescent="0.3">
      <c r="A900" s="830" t="s">
        <v>321</v>
      </c>
      <c r="B900" s="831"/>
      <c r="C900" s="184">
        <v>92750</v>
      </c>
      <c r="D900" s="184">
        <v>0</v>
      </c>
      <c r="E900" s="167">
        <v>92750</v>
      </c>
    </row>
    <row r="901" spans="1:5" ht="24.95" customHeight="1" thickBot="1" x14ac:dyDescent="0.3">
      <c r="A901" s="27">
        <v>34</v>
      </c>
      <c r="B901" s="97" t="s">
        <v>303</v>
      </c>
      <c r="C901" s="103">
        <v>50</v>
      </c>
      <c r="D901" s="103">
        <v>0</v>
      </c>
      <c r="E901" s="158">
        <v>50</v>
      </c>
    </row>
    <row r="902" spans="1:5" ht="24.95" customHeight="1" thickBot="1" x14ac:dyDescent="0.3">
      <c r="A902" s="27">
        <v>343</v>
      </c>
      <c r="B902" s="97" t="s">
        <v>131</v>
      </c>
      <c r="C902" s="103">
        <v>50</v>
      </c>
      <c r="D902" s="103">
        <v>0</v>
      </c>
      <c r="E902" s="158">
        <v>50</v>
      </c>
    </row>
    <row r="903" spans="1:5" ht="24.95" customHeight="1" thickBot="1" x14ac:dyDescent="0.3">
      <c r="A903" s="24">
        <v>3431</v>
      </c>
      <c r="B903" s="98" t="s">
        <v>407</v>
      </c>
      <c r="C903" s="104">
        <v>50</v>
      </c>
      <c r="D903" s="143">
        <v>0</v>
      </c>
      <c r="E903" s="40">
        <v>50</v>
      </c>
    </row>
    <row r="904" spans="1:5" ht="27" customHeight="1" thickBot="1" x14ac:dyDescent="0.3">
      <c r="A904" s="830" t="s">
        <v>289</v>
      </c>
      <c r="B904" s="831"/>
      <c r="C904" s="174">
        <v>50</v>
      </c>
      <c r="D904" s="174">
        <v>0</v>
      </c>
      <c r="E904" s="154">
        <v>50</v>
      </c>
    </row>
    <row r="905" spans="1:5" ht="24.95" customHeight="1" x14ac:dyDescent="0.25">
      <c r="A905" s="810"/>
      <c r="B905" s="811"/>
      <c r="C905" s="811"/>
      <c r="D905" s="811"/>
      <c r="E905" s="813"/>
    </row>
    <row r="906" spans="1:5" ht="24.95" customHeight="1" thickBot="1" x14ac:dyDescent="0.3">
      <c r="A906" s="814"/>
      <c r="B906" s="815"/>
      <c r="C906" s="815"/>
      <c r="D906" s="812"/>
      <c r="E906" s="813"/>
    </row>
    <row r="907" spans="1:5" ht="34.5" customHeight="1" thickBot="1" x14ac:dyDescent="0.3">
      <c r="A907" s="195" t="s">
        <v>409</v>
      </c>
      <c r="B907" s="282" t="s">
        <v>410</v>
      </c>
      <c r="C907" s="159">
        <v>268000</v>
      </c>
      <c r="D907" s="159">
        <v>20000</v>
      </c>
      <c r="E907" s="141">
        <v>288000</v>
      </c>
    </row>
    <row r="908" spans="1:5" ht="24.95" customHeight="1" x14ac:dyDescent="0.25">
      <c r="A908" s="816"/>
      <c r="B908" s="817"/>
      <c r="C908" s="817"/>
      <c r="D908" s="818"/>
      <c r="E908" s="819"/>
    </row>
    <row r="909" spans="1:5" ht="24.95" customHeight="1" thickBot="1" x14ac:dyDescent="0.3">
      <c r="A909" s="821"/>
      <c r="B909" s="822"/>
      <c r="C909" s="822"/>
      <c r="D909" s="818"/>
      <c r="E909" s="819"/>
    </row>
    <row r="910" spans="1:5" ht="24.95" customHeight="1" thickBot="1" x14ac:dyDescent="0.3">
      <c r="A910" s="27">
        <v>32</v>
      </c>
      <c r="B910" s="97" t="s">
        <v>284</v>
      </c>
      <c r="C910" s="102">
        <v>80000</v>
      </c>
      <c r="D910" s="102">
        <v>40000</v>
      </c>
      <c r="E910" s="144">
        <v>120000</v>
      </c>
    </row>
    <row r="911" spans="1:5" ht="24.95" customHeight="1" thickBot="1" x14ac:dyDescent="0.3">
      <c r="A911" s="197">
        <v>322</v>
      </c>
      <c r="B911" s="324" t="s">
        <v>106</v>
      </c>
      <c r="C911" s="341">
        <v>80000</v>
      </c>
      <c r="D911" s="341">
        <v>40000</v>
      </c>
      <c r="E911" s="361">
        <v>120000</v>
      </c>
    </row>
    <row r="912" spans="1:5" ht="24.95" customHeight="1" thickBot="1" x14ac:dyDescent="0.3">
      <c r="A912" s="81">
        <v>3221</v>
      </c>
      <c r="B912" s="335" t="s">
        <v>306</v>
      </c>
      <c r="C912" s="336">
        <v>40000</v>
      </c>
      <c r="D912" s="362">
        <v>20000</v>
      </c>
      <c r="E912" s="338">
        <v>60000</v>
      </c>
    </row>
    <row r="913" spans="1:5" ht="24.95" customHeight="1" thickBot="1" x14ac:dyDescent="0.3">
      <c r="A913" s="81">
        <v>3222</v>
      </c>
      <c r="B913" s="335" t="s">
        <v>108</v>
      </c>
      <c r="C913" s="336">
        <v>40000</v>
      </c>
      <c r="D913" s="362">
        <v>20000</v>
      </c>
      <c r="E913" s="338">
        <v>60000</v>
      </c>
    </row>
    <row r="914" spans="1:5" ht="29.25" customHeight="1" thickBot="1" x14ac:dyDescent="0.3">
      <c r="A914" s="852" t="s">
        <v>358</v>
      </c>
      <c r="B914" s="853"/>
      <c r="C914" s="153">
        <v>80000</v>
      </c>
      <c r="D914" s="153">
        <v>40000</v>
      </c>
      <c r="E914" s="327">
        <v>120000</v>
      </c>
    </row>
    <row r="915" spans="1:5" ht="24.95" customHeight="1" thickBot="1" x14ac:dyDescent="0.3">
      <c r="A915" s="151">
        <v>32</v>
      </c>
      <c r="B915" s="157" t="s">
        <v>284</v>
      </c>
      <c r="C915" s="102">
        <v>178000</v>
      </c>
      <c r="D915" s="102">
        <v>-20000</v>
      </c>
      <c r="E915" s="161">
        <v>158000</v>
      </c>
    </row>
    <row r="916" spans="1:5" ht="24.95" customHeight="1" thickBot="1" x14ac:dyDescent="0.3">
      <c r="A916" s="27">
        <v>322</v>
      </c>
      <c r="B916" s="97" t="s">
        <v>106</v>
      </c>
      <c r="C916" s="102">
        <v>166000</v>
      </c>
      <c r="D916" s="102">
        <v>-20000</v>
      </c>
      <c r="E916" s="161">
        <v>146000</v>
      </c>
    </row>
    <row r="917" spans="1:5" ht="24.95" customHeight="1" thickBot="1" x14ac:dyDescent="0.3">
      <c r="A917" s="24">
        <v>3221</v>
      </c>
      <c r="B917" s="98" t="s">
        <v>306</v>
      </c>
      <c r="C917" s="101">
        <v>56000</v>
      </c>
      <c r="D917" s="137">
        <v>0</v>
      </c>
      <c r="E917" s="34">
        <v>56000</v>
      </c>
    </row>
    <row r="918" spans="1:5" ht="24.95" customHeight="1" thickBot="1" x14ac:dyDescent="0.3">
      <c r="A918" s="24">
        <v>3222</v>
      </c>
      <c r="B918" s="98" t="s">
        <v>108</v>
      </c>
      <c r="C918" s="101">
        <v>110000</v>
      </c>
      <c r="D918" s="138">
        <v>-20000</v>
      </c>
      <c r="E918" s="47">
        <v>90000</v>
      </c>
    </row>
    <row r="919" spans="1:5" ht="24.95" customHeight="1" thickBot="1" x14ac:dyDescent="0.3">
      <c r="A919" s="27">
        <v>323</v>
      </c>
      <c r="B919" s="97" t="s">
        <v>411</v>
      </c>
      <c r="C919" s="102">
        <v>12000</v>
      </c>
      <c r="D919" s="102">
        <v>0</v>
      </c>
      <c r="E919" s="161">
        <v>12000</v>
      </c>
    </row>
    <row r="920" spans="1:5" ht="24.95" customHeight="1" thickBot="1" x14ac:dyDescent="0.3">
      <c r="A920" s="24">
        <v>3237</v>
      </c>
      <c r="B920" s="98" t="s">
        <v>119</v>
      </c>
      <c r="C920" s="101">
        <v>10000</v>
      </c>
      <c r="D920" s="137">
        <v>0</v>
      </c>
      <c r="E920" s="34">
        <v>10000</v>
      </c>
    </row>
    <row r="921" spans="1:5" ht="24.95" customHeight="1" thickBot="1" x14ac:dyDescent="0.3">
      <c r="A921" s="24">
        <v>3239</v>
      </c>
      <c r="B921" s="98" t="s">
        <v>121</v>
      </c>
      <c r="C921" s="101">
        <v>2000</v>
      </c>
      <c r="D921" s="137">
        <v>0</v>
      </c>
      <c r="E921" s="47">
        <v>2000</v>
      </c>
    </row>
    <row r="922" spans="1:5" ht="29.25" customHeight="1" thickBot="1" x14ac:dyDescent="0.3">
      <c r="A922" s="830" t="s">
        <v>321</v>
      </c>
      <c r="B922" s="831"/>
      <c r="C922" s="184">
        <v>178000</v>
      </c>
      <c r="D922" s="184">
        <v>-20000</v>
      </c>
      <c r="E922" s="167">
        <v>158000</v>
      </c>
    </row>
    <row r="923" spans="1:5" ht="24.95" customHeight="1" thickBot="1" x14ac:dyDescent="0.3">
      <c r="A923" s="27">
        <v>32</v>
      </c>
      <c r="B923" s="97" t="s">
        <v>284</v>
      </c>
      <c r="C923" s="102">
        <v>10000</v>
      </c>
      <c r="D923" s="102">
        <v>0</v>
      </c>
      <c r="E923" s="144">
        <v>10000</v>
      </c>
    </row>
    <row r="924" spans="1:5" ht="24.95" customHeight="1" thickBot="1" x14ac:dyDescent="0.3">
      <c r="A924" s="27">
        <v>322</v>
      </c>
      <c r="B924" s="97" t="s">
        <v>106</v>
      </c>
      <c r="C924" s="101">
        <v>10000</v>
      </c>
      <c r="D924" s="101">
        <v>0</v>
      </c>
      <c r="E924" s="170">
        <v>10000</v>
      </c>
    </row>
    <row r="925" spans="1:5" ht="24.95" customHeight="1" thickBot="1" x14ac:dyDescent="0.3">
      <c r="A925" s="24">
        <v>3221</v>
      </c>
      <c r="B925" s="98" t="s">
        <v>306</v>
      </c>
      <c r="C925" s="101">
        <v>10000</v>
      </c>
      <c r="D925" s="152">
        <v>0</v>
      </c>
      <c r="E925" s="47">
        <v>10000</v>
      </c>
    </row>
    <row r="926" spans="1:5" ht="28.5" customHeight="1" thickBot="1" x14ac:dyDescent="0.3">
      <c r="A926" s="830" t="s">
        <v>309</v>
      </c>
      <c r="B926" s="831"/>
      <c r="C926" s="171">
        <v>10000</v>
      </c>
      <c r="D926" s="299">
        <v>0</v>
      </c>
      <c r="E926" s="276">
        <v>10000</v>
      </c>
    </row>
    <row r="927" spans="1:5" ht="24.95" customHeight="1" x14ac:dyDescent="0.25">
      <c r="A927" s="810"/>
      <c r="B927" s="811"/>
      <c r="C927" s="811"/>
      <c r="D927" s="812"/>
      <c r="E927" s="813"/>
    </row>
    <row r="928" spans="1:5" ht="24.95" customHeight="1" thickBot="1" x14ac:dyDescent="0.3">
      <c r="A928" s="814"/>
      <c r="B928" s="815"/>
      <c r="C928" s="815"/>
      <c r="D928" s="812"/>
      <c r="E928" s="813"/>
    </row>
    <row r="929" spans="1:5" ht="35.25" customHeight="1" thickBot="1" x14ac:dyDescent="0.3">
      <c r="A929" s="195" t="s">
        <v>412</v>
      </c>
      <c r="B929" s="282" t="s">
        <v>413</v>
      </c>
      <c r="C929" s="159">
        <v>157300</v>
      </c>
      <c r="D929" s="159">
        <v>0</v>
      </c>
      <c r="E929" s="141">
        <v>157300</v>
      </c>
    </row>
    <row r="930" spans="1:5" ht="24.95" customHeight="1" x14ac:dyDescent="0.25">
      <c r="A930" s="816"/>
      <c r="B930" s="817"/>
      <c r="C930" s="817"/>
      <c r="D930" s="818"/>
      <c r="E930" s="819"/>
    </row>
    <row r="931" spans="1:5" ht="24.95" customHeight="1" x14ac:dyDescent="0.25">
      <c r="A931" s="820"/>
      <c r="B931" s="818"/>
      <c r="C931" s="818"/>
      <c r="D931" s="818"/>
      <c r="E931" s="819"/>
    </row>
    <row r="932" spans="1:5" ht="24.95" customHeight="1" thickBot="1" x14ac:dyDescent="0.3">
      <c r="A932" s="821"/>
      <c r="B932" s="822"/>
      <c r="C932" s="822"/>
      <c r="D932" s="818"/>
      <c r="E932" s="819"/>
    </row>
    <row r="933" spans="1:5" ht="24.95" customHeight="1" thickBot="1" x14ac:dyDescent="0.3">
      <c r="A933" s="27">
        <v>32</v>
      </c>
      <c r="B933" s="97" t="s">
        <v>284</v>
      </c>
      <c r="C933" s="102">
        <v>92300</v>
      </c>
      <c r="D933" s="102">
        <v>0</v>
      </c>
      <c r="E933" s="161">
        <v>92300</v>
      </c>
    </row>
    <row r="934" spans="1:5" ht="24.95" customHeight="1" thickBot="1" x14ac:dyDescent="0.3">
      <c r="A934" s="27">
        <v>322</v>
      </c>
      <c r="B934" s="97" t="s">
        <v>106</v>
      </c>
      <c r="C934" s="102">
        <v>74000</v>
      </c>
      <c r="D934" s="102">
        <v>0</v>
      </c>
      <c r="E934" s="161">
        <v>74000</v>
      </c>
    </row>
    <row r="935" spans="1:5" ht="24.95" customHeight="1" thickBot="1" x14ac:dyDescent="0.3">
      <c r="A935" s="24">
        <v>3221</v>
      </c>
      <c r="B935" s="98" t="s">
        <v>306</v>
      </c>
      <c r="C935" s="101">
        <v>13000</v>
      </c>
      <c r="D935" s="137">
        <v>0</v>
      </c>
      <c r="E935" s="34">
        <v>13000</v>
      </c>
    </row>
    <row r="936" spans="1:5" ht="24.95" customHeight="1" thickBot="1" x14ac:dyDescent="0.3">
      <c r="A936" s="24">
        <v>3223</v>
      </c>
      <c r="B936" s="98" t="s">
        <v>109</v>
      </c>
      <c r="C936" s="101">
        <v>37000</v>
      </c>
      <c r="D936" s="137">
        <v>0</v>
      </c>
      <c r="E936" s="34">
        <v>37000</v>
      </c>
    </row>
    <row r="937" spans="1:5" ht="24.95" customHeight="1" thickBot="1" x14ac:dyDescent="0.3">
      <c r="A937" s="24">
        <v>3224</v>
      </c>
      <c r="B937" s="98" t="s">
        <v>414</v>
      </c>
      <c r="C937" s="101">
        <v>20000</v>
      </c>
      <c r="D937" s="137">
        <v>0</v>
      </c>
      <c r="E937" s="34">
        <v>20000</v>
      </c>
    </row>
    <row r="938" spans="1:5" ht="24.95" customHeight="1" thickBot="1" x14ac:dyDescent="0.3">
      <c r="A938" s="24">
        <v>3225</v>
      </c>
      <c r="B938" s="98" t="s">
        <v>415</v>
      </c>
      <c r="C938" s="101">
        <v>4000</v>
      </c>
      <c r="D938" s="137">
        <v>0</v>
      </c>
      <c r="E938" s="47">
        <v>4000</v>
      </c>
    </row>
    <row r="939" spans="1:5" ht="24.95" customHeight="1" thickBot="1" x14ac:dyDescent="0.3">
      <c r="A939" s="27">
        <v>323</v>
      </c>
      <c r="B939" s="97" t="s">
        <v>113</v>
      </c>
      <c r="C939" s="102">
        <v>18300</v>
      </c>
      <c r="D939" s="102">
        <v>0</v>
      </c>
      <c r="E939" s="161">
        <v>18300</v>
      </c>
    </row>
    <row r="940" spans="1:5" ht="24.95" customHeight="1" thickBot="1" x14ac:dyDescent="0.3">
      <c r="A940" s="24">
        <v>3232</v>
      </c>
      <c r="B940" s="98" t="s">
        <v>416</v>
      </c>
      <c r="C940" s="101">
        <v>4000</v>
      </c>
      <c r="D940" s="137">
        <v>0</v>
      </c>
      <c r="E940" s="34">
        <v>4000</v>
      </c>
    </row>
    <row r="941" spans="1:5" ht="24.95" customHeight="1" thickBot="1" x14ac:dyDescent="0.3">
      <c r="A941" s="24">
        <v>3234</v>
      </c>
      <c r="B941" s="98" t="s">
        <v>117</v>
      </c>
      <c r="C941" s="101">
        <v>4300</v>
      </c>
      <c r="D941" s="137">
        <v>0</v>
      </c>
      <c r="E941" s="34">
        <v>4300</v>
      </c>
    </row>
    <row r="942" spans="1:5" ht="24.95" customHeight="1" thickBot="1" x14ac:dyDescent="0.3">
      <c r="A942" s="24">
        <v>3239</v>
      </c>
      <c r="B942" s="98" t="s">
        <v>121</v>
      </c>
      <c r="C942" s="101">
        <v>10000</v>
      </c>
      <c r="D942" s="137">
        <v>0</v>
      </c>
      <c r="E942" s="47">
        <v>10000</v>
      </c>
    </row>
    <row r="943" spans="1:5" ht="24.95" customHeight="1" thickBot="1" x14ac:dyDescent="0.3">
      <c r="A943" s="27">
        <v>42</v>
      </c>
      <c r="B943" s="97" t="s">
        <v>318</v>
      </c>
      <c r="C943" s="102">
        <v>65000</v>
      </c>
      <c r="D943" s="102">
        <v>0</v>
      </c>
      <c r="E943" s="161">
        <v>65000</v>
      </c>
    </row>
    <row r="944" spans="1:5" ht="24.95" customHeight="1" thickBot="1" x14ac:dyDescent="0.3">
      <c r="A944" s="27">
        <v>421</v>
      </c>
      <c r="B944" s="97" t="s">
        <v>149</v>
      </c>
      <c r="C944" s="102">
        <v>40000</v>
      </c>
      <c r="D944" s="102">
        <v>0</v>
      </c>
      <c r="E944" s="161">
        <v>40000</v>
      </c>
    </row>
    <row r="945" spans="1:5" ht="24.95" customHeight="1" thickBot="1" x14ac:dyDescent="0.3">
      <c r="A945" s="24">
        <v>4212</v>
      </c>
      <c r="B945" s="98" t="s">
        <v>333</v>
      </c>
      <c r="C945" s="101">
        <v>40000</v>
      </c>
      <c r="D945" s="137">
        <v>0</v>
      </c>
      <c r="E945" s="47">
        <v>40000</v>
      </c>
    </row>
    <row r="946" spans="1:5" ht="24.95" customHeight="1" thickBot="1" x14ac:dyDescent="0.3">
      <c r="A946" s="27">
        <v>422</v>
      </c>
      <c r="B946" s="97" t="s">
        <v>153</v>
      </c>
      <c r="C946" s="102">
        <v>25000</v>
      </c>
      <c r="D946" s="102">
        <v>0</v>
      </c>
      <c r="E946" s="161">
        <v>25000</v>
      </c>
    </row>
    <row r="947" spans="1:5" ht="24.95" customHeight="1" thickBot="1" x14ac:dyDescent="0.3">
      <c r="A947" s="24">
        <v>4221</v>
      </c>
      <c r="B947" s="98" t="s">
        <v>311</v>
      </c>
      <c r="C947" s="101">
        <v>5000</v>
      </c>
      <c r="D947" s="137">
        <v>0</v>
      </c>
      <c r="E947" s="34">
        <v>5000</v>
      </c>
    </row>
    <row r="948" spans="1:5" ht="24.95" customHeight="1" thickBot="1" x14ac:dyDescent="0.3">
      <c r="A948" s="24">
        <v>4227</v>
      </c>
      <c r="B948" s="98" t="s">
        <v>417</v>
      </c>
      <c r="C948" s="101">
        <v>20000</v>
      </c>
      <c r="D948" s="137">
        <v>0</v>
      </c>
      <c r="E948" s="47">
        <v>20000</v>
      </c>
    </row>
    <row r="949" spans="1:5" ht="30" customHeight="1" thickBot="1" x14ac:dyDescent="0.3">
      <c r="A949" s="830" t="s">
        <v>321</v>
      </c>
      <c r="B949" s="831"/>
      <c r="C949" s="184">
        <v>157300</v>
      </c>
      <c r="D949" s="184">
        <v>0</v>
      </c>
      <c r="E949" s="167">
        <v>157300</v>
      </c>
    </row>
    <row r="950" spans="1:5" ht="24.95" customHeight="1" x14ac:dyDescent="0.25">
      <c r="A950" s="810"/>
      <c r="B950" s="811"/>
      <c r="C950" s="811"/>
      <c r="D950" s="812"/>
      <c r="E950" s="813"/>
    </row>
    <row r="951" spans="1:5" ht="24.95" customHeight="1" x14ac:dyDescent="0.25">
      <c r="A951" s="882"/>
      <c r="B951" s="812"/>
      <c r="C951" s="812"/>
      <c r="D951" s="812"/>
      <c r="E951" s="813"/>
    </row>
    <row r="952" spans="1:5" ht="24.95" customHeight="1" thickBot="1" x14ac:dyDescent="0.3">
      <c r="A952" s="882"/>
      <c r="B952" s="812"/>
      <c r="C952" s="812"/>
      <c r="D952" s="812"/>
      <c r="E952" s="813"/>
    </row>
    <row r="953" spans="1:5" ht="39.75" customHeight="1" thickBot="1" x14ac:dyDescent="0.3">
      <c r="A953" s="289" t="s">
        <v>418</v>
      </c>
      <c r="B953" s="290" t="s">
        <v>419</v>
      </c>
      <c r="C953" s="291">
        <v>82220</v>
      </c>
      <c r="D953" s="312">
        <v>0</v>
      </c>
      <c r="E953" s="313">
        <v>82220</v>
      </c>
    </row>
    <row r="954" spans="1:5" ht="24.95" customHeight="1" x14ac:dyDescent="0.25">
      <c r="A954" s="889"/>
      <c r="B954" s="890"/>
      <c r="C954" s="890"/>
      <c r="D954" s="890"/>
      <c r="E954" s="891"/>
    </row>
    <row r="955" spans="1:5" ht="24.95" customHeight="1" thickBot="1" x14ac:dyDescent="0.3">
      <c r="A955" s="892"/>
      <c r="B955" s="893"/>
      <c r="C955" s="893"/>
      <c r="D955" s="893"/>
      <c r="E955" s="894"/>
    </row>
    <row r="956" spans="1:5" ht="36.75" customHeight="1" thickBot="1" x14ac:dyDescent="0.3">
      <c r="A956" s="363" t="s">
        <v>420</v>
      </c>
      <c r="B956" s="364" t="s">
        <v>421</v>
      </c>
      <c r="C956" s="365">
        <v>82220</v>
      </c>
      <c r="D956" s="141">
        <v>0</v>
      </c>
      <c r="E956" s="141">
        <v>82220</v>
      </c>
    </row>
    <row r="957" spans="1:5" ht="24.95" customHeight="1" x14ac:dyDescent="0.25">
      <c r="A957" s="895"/>
      <c r="B957" s="896"/>
      <c r="C957" s="896"/>
      <c r="D957" s="896"/>
      <c r="E957" s="897"/>
    </row>
    <row r="958" spans="1:5" ht="24.95" customHeight="1" thickBot="1" x14ac:dyDescent="0.3">
      <c r="A958" s="898"/>
      <c r="B958" s="899"/>
      <c r="C958" s="899"/>
      <c r="D958" s="899"/>
      <c r="E958" s="897"/>
    </row>
    <row r="959" spans="1:5" ht="33.75" customHeight="1" thickBot="1" x14ac:dyDescent="0.3">
      <c r="A959" s="200" t="s">
        <v>422</v>
      </c>
      <c r="B959" s="139" t="s">
        <v>423</v>
      </c>
      <c r="C959" s="126">
        <v>56920</v>
      </c>
      <c r="D959" s="126">
        <v>0</v>
      </c>
      <c r="E959" s="141">
        <v>56920</v>
      </c>
    </row>
    <row r="960" spans="1:5" ht="24.95" customHeight="1" x14ac:dyDescent="0.25">
      <c r="A960" s="900"/>
      <c r="B960" s="901"/>
      <c r="C960" s="901"/>
      <c r="D960" s="901"/>
      <c r="E960" s="902"/>
    </row>
    <row r="961" spans="1:5" ht="24.95" customHeight="1" thickBot="1" x14ac:dyDescent="0.3">
      <c r="A961" s="903"/>
      <c r="B961" s="904"/>
      <c r="C961" s="904"/>
      <c r="D961" s="905"/>
      <c r="E961" s="902"/>
    </row>
    <row r="962" spans="1:5" ht="24.95" customHeight="1" thickBot="1" x14ac:dyDescent="0.3">
      <c r="A962" s="27">
        <v>32</v>
      </c>
      <c r="B962" s="97" t="s">
        <v>284</v>
      </c>
      <c r="C962" s="102">
        <v>53920</v>
      </c>
      <c r="D962" s="102">
        <v>0</v>
      </c>
      <c r="E962" s="161">
        <v>53920</v>
      </c>
    </row>
    <row r="963" spans="1:5" ht="24.95" customHeight="1" thickBot="1" x14ac:dyDescent="0.3">
      <c r="A963" s="27">
        <v>321</v>
      </c>
      <c r="B963" s="97" t="s">
        <v>296</v>
      </c>
      <c r="C963" s="103">
        <v>370</v>
      </c>
      <c r="D963" s="103">
        <v>0</v>
      </c>
      <c r="E963" s="158">
        <v>370</v>
      </c>
    </row>
    <row r="964" spans="1:5" ht="24.95" customHeight="1" thickBot="1" x14ac:dyDescent="0.3">
      <c r="A964" s="24">
        <v>3211</v>
      </c>
      <c r="B964" s="98" t="s">
        <v>102</v>
      </c>
      <c r="C964" s="104">
        <v>370</v>
      </c>
      <c r="D964" s="137">
        <v>0</v>
      </c>
      <c r="E964" s="40">
        <v>370</v>
      </c>
    </row>
    <row r="965" spans="1:5" ht="24.95" customHeight="1" thickBot="1" x14ac:dyDescent="0.3">
      <c r="A965" s="27">
        <v>322</v>
      </c>
      <c r="B965" s="97" t="s">
        <v>106</v>
      </c>
      <c r="C965" s="102">
        <v>2500</v>
      </c>
      <c r="D965" s="102">
        <v>0</v>
      </c>
      <c r="E965" s="161">
        <v>2500</v>
      </c>
    </row>
    <row r="966" spans="1:5" ht="24.95" customHeight="1" thickBot="1" x14ac:dyDescent="0.3">
      <c r="A966" s="24">
        <v>3221</v>
      </c>
      <c r="B966" s="98" t="s">
        <v>306</v>
      </c>
      <c r="C966" s="101">
        <v>2500</v>
      </c>
      <c r="D966" s="137">
        <v>0</v>
      </c>
      <c r="E966" s="34">
        <v>2500</v>
      </c>
    </row>
    <row r="967" spans="1:5" ht="24.95" customHeight="1" thickBot="1" x14ac:dyDescent="0.3">
      <c r="A967" s="24">
        <v>3225</v>
      </c>
      <c r="B967" s="98" t="s">
        <v>415</v>
      </c>
      <c r="C967" s="104"/>
      <c r="D967" s="137"/>
      <c r="E967" s="40"/>
    </row>
    <row r="968" spans="1:5" ht="24.95" customHeight="1" thickBot="1" x14ac:dyDescent="0.3">
      <c r="A968" s="27">
        <v>323</v>
      </c>
      <c r="B968" s="97" t="s">
        <v>113</v>
      </c>
      <c r="C968" s="102">
        <v>51050</v>
      </c>
      <c r="D968" s="102">
        <v>0</v>
      </c>
      <c r="E968" s="161">
        <v>51050</v>
      </c>
    </row>
    <row r="969" spans="1:5" ht="24.95" customHeight="1" thickBot="1" x14ac:dyDescent="0.3">
      <c r="A969" s="24">
        <v>3231</v>
      </c>
      <c r="B969" s="98" t="s">
        <v>114</v>
      </c>
      <c r="C969" s="101">
        <v>4050</v>
      </c>
      <c r="D969" s="137">
        <v>0</v>
      </c>
      <c r="E969" s="34">
        <v>4050</v>
      </c>
    </row>
    <row r="970" spans="1:5" ht="24.95" customHeight="1" thickBot="1" x14ac:dyDescent="0.3">
      <c r="A970" s="24">
        <v>3237</v>
      </c>
      <c r="B970" s="98" t="s">
        <v>119</v>
      </c>
      <c r="C970" s="101">
        <v>47000</v>
      </c>
      <c r="D970" s="137">
        <v>0</v>
      </c>
      <c r="E970" s="34">
        <v>47000</v>
      </c>
    </row>
    <row r="971" spans="1:5" ht="24.95" customHeight="1" thickBot="1" x14ac:dyDescent="0.3">
      <c r="A971" s="24">
        <v>3238</v>
      </c>
      <c r="B971" s="98" t="s">
        <v>120</v>
      </c>
      <c r="C971" s="104"/>
      <c r="D971" s="137"/>
      <c r="E971" s="35"/>
    </row>
    <row r="972" spans="1:5" ht="24.95" customHeight="1" thickBot="1" x14ac:dyDescent="0.3">
      <c r="A972" s="24">
        <v>3239</v>
      </c>
      <c r="B972" s="98" t="s">
        <v>121</v>
      </c>
      <c r="C972" s="104"/>
      <c r="D972" s="137"/>
      <c r="E972" s="40"/>
    </row>
    <row r="973" spans="1:5" ht="24.95" customHeight="1" thickBot="1" x14ac:dyDescent="0.3">
      <c r="A973" s="27">
        <v>34</v>
      </c>
      <c r="B973" s="97" t="s">
        <v>303</v>
      </c>
      <c r="C973" s="102">
        <v>2000</v>
      </c>
      <c r="D973" s="102">
        <v>0</v>
      </c>
      <c r="E973" s="144">
        <v>2000</v>
      </c>
    </row>
    <row r="974" spans="1:5" ht="24.95" customHeight="1" thickBot="1" x14ac:dyDescent="0.3">
      <c r="A974" s="27">
        <v>343</v>
      </c>
      <c r="B974" s="97" t="s">
        <v>131</v>
      </c>
      <c r="C974" s="102">
        <v>2000</v>
      </c>
      <c r="D974" s="102">
        <v>0</v>
      </c>
      <c r="E974" s="297">
        <v>2000</v>
      </c>
    </row>
    <row r="975" spans="1:5" ht="24.95" customHeight="1" thickBot="1" x14ac:dyDescent="0.3">
      <c r="A975" s="24">
        <v>3431</v>
      </c>
      <c r="B975" s="98" t="s">
        <v>424</v>
      </c>
      <c r="C975" s="101">
        <v>1500</v>
      </c>
      <c r="D975" s="137">
        <v>0</v>
      </c>
      <c r="E975" s="34">
        <v>1500</v>
      </c>
    </row>
    <row r="976" spans="1:5" ht="24.95" customHeight="1" thickBot="1" x14ac:dyDescent="0.3">
      <c r="A976" s="24">
        <v>3434</v>
      </c>
      <c r="B976" s="98" t="s">
        <v>425</v>
      </c>
      <c r="C976" s="104">
        <v>500</v>
      </c>
      <c r="D976" s="137">
        <v>0</v>
      </c>
      <c r="E976" s="40">
        <v>500</v>
      </c>
    </row>
    <row r="977" spans="1:5" ht="27.75" customHeight="1" thickBot="1" x14ac:dyDescent="0.3">
      <c r="A977" s="850" t="s">
        <v>358</v>
      </c>
      <c r="B977" s="851"/>
      <c r="C977" s="171">
        <v>55920</v>
      </c>
      <c r="D977" s="171">
        <v>0</v>
      </c>
      <c r="E977" s="167">
        <v>55920</v>
      </c>
    </row>
    <row r="978" spans="1:5" ht="24.95" customHeight="1" thickBot="1" x14ac:dyDescent="0.3">
      <c r="A978" s="151">
        <v>323</v>
      </c>
      <c r="B978" s="157" t="s">
        <v>113</v>
      </c>
      <c r="C978" s="103">
        <v>750</v>
      </c>
      <c r="D978" s="103">
        <v>0</v>
      </c>
      <c r="E978" s="158">
        <v>750</v>
      </c>
    </row>
    <row r="979" spans="1:5" ht="24.95" customHeight="1" thickBot="1" x14ac:dyDescent="0.3">
      <c r="A979" s="24">
        <v>3231</v>
      </c>
      <c r="B979" s="98" t="s">
        <v>114</v>
      </c>
      <c r="C979" s="103">
        <v>300</v>
      </c>
      <c r="D979" s="136">
        <v>0</v>
      </c>
      <c r="E979" s="29">
        <v>300</v>
      </c>
    </row>
    <row r="980" spans="1:5" ht="24.95" customHeight="1" thickBot="1" x14ac:dyDescent="0.3">
      <c r="A980" s="24">
        <v>3239</v>
      </c>
      <c r="B980" s="98" t="s">
        <v>121</v>
      </c>
      <c r="C980" s="104">
        <v>450</v>
      </c>
      <c r="D980" s="137">
        <v>0</v>
      </c>
      <c r="E980" s="40">
        <v>450</v>
      </c>
    </row>
    <row r="981" spans="1:5" ht="24.95" customHeight="1" thickBot="1" x14ac:dyDescent="0.3">
      <c r="A981" s="27">
        <v>329</v>
      </c>
      <c r="B981" s="97" t="s">
        <v>287</v>
      </c>
      <c r="C981" s="103">
        <v>250</v>
      </c>
      <c r="D981" s="103">
        <v>0</v>
      </c>
      <c r="E981" s="158">
        <v>250</v>
      </c>
    </row>
    <row r="982" spans="1:5" ht="24.95" customHeight="1" thickBot="1" x14ac:dyDescent="0.3">
      <c r="A982" s="24">
        <v>3293</v>
      </c>
      <c r="B982" s="98" t="s">
        <v>125</v>
      </c>
      <c r="C982" s="104">
        <v>250</v>
      </c>
      <c r="D982" s="143">
        <v>0</v>
      </c>
      <c r="E982" s="40">
        <v>250</v>
      </c>
    </row>
    <row r="983" spans="1:5" ht="27.75" customHeight="1" thickBot="1" x14ac:dyDescent="0.3">
      <c r="A983" s="830" t="s">
        <v>426</v>
      </c>
      <c r="B983" s="831"/>
      <c r="C983" s="171">
        <v>1000</v>
      </c>
      <c r="D983" s="171">
        <v>0</v>
      </c>
      <c r="E983" s="167">
        <v>1000</v>
      </c>
    </row>
    <row r="984" spans="1:5" ht="24.95" customHeight="1" x14ac:dyDescent="0.25">
      <c r="A984" s="854"/>
      <c r="B984" s="855"/>
      <c r="C984" s="855"/>
      <c r="D984" s="855"/>
      <c r="E984" s="857"/>
    </row>
    <row r="985" spans="1:5" ht="24.95" customHeight="1" thickBot="1" x14ac:dyDescent="0.3">
      <c r="A985" s="859"/>
      <c r="B985" s="860"/>
      <c r="C985" s="860"/>
      <c r="D985" s="856"/>
      <c r="E985" s="857"/>
    </row>
    <row r="986" spans="1:5" ht="36" customHeight="1" thickBot="1" x14ac:dyDescent="0.3">
      <c r="A986" s="195" t="s">
        <v>427</v>
      </c>
      <c r="B986" s="282" t="s">
        <v>428</v>
      </c>
      <c r="C986" s="185">
        <v>300</v>
      </c>
      <c r="D986" s="185">
        <v>0</v>
      </c>
      <c r="E986" s="128">
        <v>300</v>
      </c>
    </row>
    <row r="987" spans="1:5" ht="24.95" customHeight="1" x14ac:dyDescent="0.25">
      <c r="A987" s="816"/>
      <c r="B987" s="817"/>
      <c r="C987" s="817"/>
      <c r="D987" s="818"/>
      <c r="E987" s="819"/>
    </row>
    <row r="988" spans="1:5" ht="24.95" customHeight="1" thickBot="1" x14ac:dyDescent="0.3">
      <c r="A988" s="821"/>
      <c r="B988" s="822"/>
      <c r="C988" s="822"/>
      <c r="D988" s="818"/>
      <c r="E988" s="819"/>
    </row>
    <row r="989" spans="1:5" ht="24.95" customHeight="1" thickBot="1" x14ac:dyDescent="0.3">
      <c r="A989" s="27">
        <v>32</v>
      </c>
      <c r="B989" s="97" t="s">
        <v>284</v>
      </c>
      <c r="C989" s="103">
        <v>280</v>
      </c>
      <c r="D989" s="103">
        <v>0</v>
      </c>
      <c r="E989" s="158">
        <v>280</v>
      </c>
    </row>
    <row r="990" spans="1:5" ht="24.95" customHeight="1" thickBot="1" x14ac:dyDescent="0.3">
      <c r="A990" s="27">
        <v>322</v>
      </c>
      <c r="B990" s="97" t="s">
        <v>106</v>
      </c>
      <c r="C990" s="103">
        <v>280</v>
      </c>
      <c r="D990" s="136">
        <v>0</v>
      </c>
      <c r="E990" s="29">
        <v>280</v>
      </c>
    </row>
    <row r="991" spans="1:5" ht="24.95" customHeight="1" thickBot="1" x14ac:dyDescent="0.3">
      <c r="A991" s="24">
        <v>3225</v>
      </c>
      <c r="B991" s="98" t="s">
        <v>415</v>
      </c>
      <c r="C991" s="104">
        <v>280</v>
      </c>
      <c r="D991" s="137">
        <v>0</v>
      </c>
      <c r="E991" s="35">
        <v>280</v>
      </c>
    </row>
    <row r="992" spans="1:5" ht="27.75" customHeight="1" thickBot="1" x14ac:dyDescent="0.3">
      <c r="A992" s="850" t="s">
        <v>358</v>
      </c>
      <c r="B992" s="851"/>
      <c r="C992" s="174">
        <v>280</v>
      </c>
      <c r="D992" s="175">
        <v>0</v>
      </c>
      <c r="E992" s="176">
        <v>280</v>
      </c>
    </row>
    <row r="993" spans="1:5" ht="24.95" customHeight="1" thickBot="1" x14ac:dyDescent="0.3">
      <c r="A993" s="151">
        <v>32</v>
      </c>
      <c r="B993" s="157" t="s">
        <v>284</v>
      </c>
      <c r="C993" s="103">
        <v>20</v>
      </c>
      <c r="D993" s="103">
        <v>0</v>
      </c>
      <c r="E993" s="158">
        <v>20</v>
      </c>
    </row>
    <row r="994" spans="1:5" ht="24.95" customHeight="1" thickBot="1" x14ac:dyDescent="0.3">
      <c r="A994" s="27">
        <v>322</v>
      </c>
      <c r="B994" s="97" t="s">
        <v>106</v>
      </c>
      <c r="C994" s="103">
        <v>20</v>
      </c>
      <c r="D994" s="136">
        <v>0</v>
      </c>
      <c r="E994" s="29">
        <v>20</v>
      </c>
    </row>
    <row r="995" spans="1:5" ht="24.95" customHeight="1" thickBot="1" x14ac:dyDescent="0.3">
      <c r="A995" s="24">
        <v>3225</v>
      </c>
      <c r="B995" s="98" t="s">
        <v>415</v>
      </c>
      <c r="C995" s="104">
        <v>20</v>
      </c>
      <c r="D995" s="143">
        <v>0</v>
      </c>
      <c r="E995" s="40">
        <v>20</v>
      </c>
    </row>
    <row r="996" spans="1:5" ht="24.95" customHeight="1" thickBot="1" x14ac:dyDescent="0.3">
      <c r="A996" s="830" t="s">
        <v>289</v>
      </c>
      <c r="B996" s="831"/>
      <c r="C996" s="174">
        <v>20</v>
      </c>
      <c r="D996" s="174">
        <v>0</v>
      </c>
      <c r="E996" s="154">
        <v>20</v>
      </c>
    </row>
    <row r="997" spans="1:5" ht="24.95" customHeight="1" x14ac:dyDescent="0.25">
      <c r="A997" s="854"/>
      <c r="B997" s="855"/>
      <c r="C997" s="855"/>
      <c r="D997" s="855"/>
      <c r="E997" s="857"/>
    </row>
    <row r="998" spans="1:5" ht="24.95" customHeight="1" thickBot="1" x14ac:dyDescent="0.3">
      <c r="A998" s="858"/>
      <c r="B998" s="856"/>
      <c r="C998" s="856"/>
      <c r="D998" s="856"/>
      <c r="E998" s="857"/>
    </row>
    <row r="999" spans="1:5" ht="36" customHeight="1" thickBot="1" x14ac:dyDescent="0.3">
      <c r="A999" s="363" t="s">
        <v>429</v>
      </c>
      <c r="B999" s="364" t="s">
        <v>430</v>
      </c>
      <c r="C999" s="365">
        <v>25000</v>
      </c>
      <c r="D999" s="365">
        <v>0</v>
      </c>
      <c r="E999" s="141">
        <v>25000</v>
      </c>
    </row>
    <row r="1000" spans="1:5" ht="24.95" customHeight="1" x14ac:dyDescent="0.25">
      <c r="A1000" s="883"/>
      <c r="B1000" s="884"/>
      <c r="C1000" s="884"/>
      <c r="D1000" s="884"/>
      <c r="E1000" s="885"/>
    </row>
    <row r="1001" spans="1:5" ht="24.95" customHeight="1" thickBot="1" x14ac:dyDescent="0.3">
      <c r="A1001" s="886"/>
      <c r="B1001" s="887"/>
      <c r="C1001" s="887"/>
      <c r="D1001" s="887"/>
      <c r="E1001" s="888"/>
    </row>
    <row r="1002" spans="1:5" ht="24.95" customHeight="1" thickBot="1" x14ac:dyDescent="0.3">
      <c r="A1002" s="27">
        <v>42</v>
      </c>
      <c r="B1002" s="113" t="s">
        <v>318</v>
      </c>
      <c r="C1002" s="281">
        <v>5000</v>
      </c>
      <c r="D1002" s="281">
        <v>0</v>
      </c>
      <c r="E1002" s="334">
        <v>5000</v>
      </c>
    </row>
    <row r="1003" spans="1:5" ht="24.95" customHeight="1" thickBot="1" x14ac:dyDescent="0.3">
      <c r="A1003" s="27">
        <v>424</v>
      </c>
      <c r="B1003" s="97" t="s">
        <v>431</v>
      </c>
      <c r="C1003" s="102">
        <v>5000</v>
      </c>
      <c r="D1003" s="102">
        <v>0</v>
      </c>
      <c r="E1003" s="161">
        <v>5000</v>
      </c>
    </row>
    <row r="1004" spans="1:5" ht="24.95" customHeight="1" thickBot="1" x14ac:dyDescent="0.3">
      <c r="A1004" s="24">
        <v>4241</v>
      </c>
      <c r="B1004" s="98" t="s">
        <v>158</v>
      </c>
      <c r="C1004" s="101">
        <v>5000</v>
      </c>
      <c r="D1004" s="137">
        <v>0</v>
      </c>
      <c r="E1004" s="47">
        <v>5000</v>
      </c>
    </row>
    <row r="1005" spans="1:5" ht="27.75" customHeight="1" thickBot="1" x14ac:dyDescent="0.3">
      <c r="A1005" s="850" t="s">
        <v>358</v>
      </c>
      <c r="B1005" s="851"/>
      <c r="C1005" s="171">
        <v>5000</v>
      </c>
      <c r="D1005" s="171">
        <v>0</v>
      </c>
      <c r="E1005" s="167">
        <v>5000</v>
      </c>
    </row>
    <row r="1006" spans="1:5" ht="24.95" customHeight="1" thickBot="1" x14ac:dyDescent="0.3">
      <c r="A1006" s="151">
        <v>42</v>
      </c>
      <c r="B1006" s="157" t="s">
        <v>318</v>
      </c>
      <c r="C1006" s="102">
        <v>20000</v>
      </c>
      <c r="D1006" s="102">
        <v>0</v>
      </c>
      <c r="E1006" s="161">
        <v>20000</v>
      </c>
    </row>
    <row r="1007" spans="1:5" ht="24.95" customHeight="1" thickBot="1" x14ac:dyDescent="0.3">
      <c r="A1007" s="27">
        <v>424</v>
      </c>
      <c r="B1007" s="97" t="s">
        <v>431</v>
      </c>
      <c r="C1007" s="102">
        <v>20000</v>
      </c>
      <c r="D1007" s="102">
        <v>0</v>
      </c>
      <c r="E1007" s="161">
        <v>20000</v>
      </c>
    </row>
    <row r="1008" spans="1:5" ht="24.95" customHeight="1" thickBot="1" x14ac:dyDescent="0.3">
      <c r="A1008" s="23">
        <v>4241</v>
      </c>
      <c r="B1008" s="149" t="s">
        <v>158</v>
      </c>
      <c r="C1008" s="155">
        <v>20000</v>
      </c>
      <c r="D1008" s="152">
        <v>0</v>
      </c>
      <c r="E1008" s="47">
        <v>20000</v>
      </c>
    </row>
    <row r="1009" spans="1:6" ht="24.95" customHeight="1" thickBot="1" x14ac:dyDescent="0.3">
      <c r="A1009" s="842" t="s">
        <v>309</v>
      </c>
      <c r="B1009" s="843"/>
      <c r="C1009" s="188">
        <v>20000</v>
      </c>
      <c r="D1009" s="188">
        <v>0</v>
      </c>
      <c r="E1009" s="167">
        <v>20000</v>
      </c>
      <c r="F1009" s="187"/>
    </row>
    <row r="1010" spans="1:6" ht="24.95" customHeight="1" x14ac:dyDescent="0.25"/>
    <row r="1011" spans="1:6" ht="24.95" customHeight="1" x14ac:dyDescent="0.25">
      <c r="B1011" s="3" t="s">
        <v>432</v>
      </c>
    </row>
    <row r="1012" spans="1:6" ht="24.95" customHeight="1" thickBot="1" x14ac:dyDescent="0.3"/>
    <row r="1013" spans="1:6" ht="24.95" customHeight="1" x14ac:dyDescent="0.25">
      <c r="A1013" s="41" t="s">
        <v>264</v>
      </c>
      <c r="B1013" s="42" t="s">
        <v>30</v>
      </c>
      <c r="C1013" s="42" t="s">
        <v>433</v>
      </c>
      <c r="D1013" s="42" t="s">
        <v>434</v>
      </c>
      <c r="E1013" s="42" t="s">
        <v>13</v>
      </c>
    </row>
    <row r="1014" spans="1:6" ht="24.95" customHeight="1" thickBot="1" x14ac:dyDescent="0.3">
      <c r="A1014" s="56">
        <v>1</v>
      </c>
      <c r="B1014" s="57">
        <v>2</v>
      </c>
      <c r="C1014" s="57">
        <v>3</v>
      </c>
      <c r="D1014" s="71">
        <v>4</v>
      </c>
      <c r="E1014" s="44">
        <v>5</v>
      </c>
    </row>
    <row r="1015" spans="1:6" ht="24.95" customHeight="1" thickBot="1" x14ac:dyDescent="0.3">
      <c r="A1015" s="117">
        <v>1</v>
      </c>
      <c r="B1015" s="89" t="s">
        <v>435</v>
      </c>
      <c r="C1015" s="90">
        <v>4265750</v>
      </c>
      <c r="D1015" s="307">
        <v>-323750</v>
      </c>
      <c r="E1015" s="308">
        <v>3942000</v>
      </c>
      <c r="F1015" s="311"/>
    </row>
    <row r="1016" spans="1:6" ht="24.95" customHeight="1" thickBot="1" x14ac:dyDescent="0.3">
      <c r="A1016" s="117">
        <v>3</v>
      </c>
      <c r="B1016" s="89" t="s">
        <v>436</v>
      </c>
      <c r="C1016" s="90">
        <v>435320</v>
      </c>
      <c r="D1016" s="90">
        <v>14000</v>
      </c>
      <c r="E1016" s="90">
        <v>449320</v>
      </c>
      <c r="F1016" s="311"/>
    </row>
    <row r="1017" spans="1:6" ht="24.95" customHeight="1" thickBot="1" x14ac:dyDescent="0.3">
      <c r="A1017" s="117">
        <v>4</v>
      </c>
      <c r="B1017" s="89" t="s">
        <v>437</v>
      </c>
      <c r="C1017" s="90">
        <v>2881500</v>
      </c>
      <c r="D1017" s="307">
        <v>-155000</v>
      </c>
      <c r="E1017" s="308">
        <v>2726500</v>
      </c>
      <c r="F1017" s="311"/>
    </row>
    <row r="1018" spans="1:6" ht="24.95" customHeight="1" thickBot="1" x14ac:dyDescent="0.3">
      <c r="A1018" s="117">
        <v>5</v>
      </c>
      <c r="B1018" s="89" t="s">
        <v>438</v>
      </c>
      <c r="C1018" s="90">
        <v>2690000</v>
      </c>
      <c r="D1018" s="307">
        <v>-1350000</v>
      </c>
      <c r="E1018" s="308">
        <v>1340000</v>
      </c>
      <c r="F1018" s="311"/>
    </row>
    <row r="1019" spans="1:6" ht="24.95" customHeight="1" thickBot="1" x14ac:dyDescent="0.3">
      <c r="A1019" s="117">
        <v>6</v>
      </c>
      <c r="B1019" s="89" t="s">
        <v>439</v>
      </c>
      <c r="C1019" s="90">
        <v>1000</v>
      </c>
      <c r="D1019" s="307">
        <v>0</v>
      </c>
      <c r="E1019" s="308">
        <v>1000</v>
      </c>
      <c r="F1019" s="311"/>
    </row>
    <row r="1020" spans="1:6" ht="24.95" customHeight="1" thickBot="1" x14ac:dyDescent="0.3">
      <c r="A1020" s="117">
        <v>7</v>
      </c>
      <c r="B1020" s="89" t="s">
        <v>440</v>
      </c>
      <c r="C1020" s="90">
        <v>385000</v>
      </c>
      <c r="D1020" s="307">
        <v>-143000</v>
      </c>
      <c r="E1020" s="309">
        <v>242000</v>
      </c>
      <c r="F1020" s="311"/>
    </row>
    <row r="1021" spans="1:6" ht="24.95" customHeight="1" thickBot="1" x14ac:dyDescent="0.3">
      <c r="A1021" s="198">
        <v>8</v>
      </c>
      <c r="B1021" s="91" t="s">
        <v>441</v>
      </c>
      <c r="C1021" s="92"/>
      <c r="D1021" s="306"/>
      <c r="E1021" s="310"/>
    </row>
    <row r="1022" spans="1:6" ht="27.75" customHeight="1" thickBot="1" x14ac:dyDescent="0.3">
      <c r="A1022" s="11"/>
      <c r="B1022" s="293" t="s">
        <v>442</v>
      </c>
      <c r="C1022" s="199">
        <v>10658570</v>
      </c>
      <c r="D1022" s="199">
        <v>-1957750</v>
      </c>
      <c r="E1022" s="199">
        <v>8700820</v>
      </c>
    </row>
    <row r="1024" spans="1:6" x14ac:dyDescent="0.25">
      <c r="A1024" s="1" t="s">
        <v>443</v>
      </c>
      <c r="B1024" s="1"/>
    </row>
    <row r="1025" spans="1:2" x14ac:dyDescent="0.25">
      <c r="A1025" s="1"/>
      <c r="B1025" s="1"/>
    </row>
    <row r="1026" spans="1:2" x14ac:dyDescent="0.25">
      <c r="A1026" s="1" t="s">
        <v>444</v>
      </c>
      <c r="B1026" s="1"/>
    </row>
    <row r="1027" spans="1:2" x14ac:dyDescent="0.25">
      <c r="A1027" s="1" t="s">
        <v>445</v>
      </c>
      <c r="B1027" s="1"/>
    </row>
    <row r="1028" spans="1:2" x14ac:dyDescent="0.25">
      <c r="A1028" s="1"/>
      <c r="B1028" s="1"/>
    </row>
    <row r="1029" spans="1:2" x14ac:dyDescent="0.25">
      <c r="A1029" s="1"/>
      <c r="B1029" s="1"/>
    </row>
    <row r="1030" spans="1:2" x14ac:dyDescent="0.25">
      <c r="A1030" s="1"/>
      <c r="B1030" s="1"/>
    </row>
    <row r="1031" spans="1:2" x14ac:dyDescent="0.25">
      <c r="A1031" s="1" t="s">
        <v>446</v>
      </c>
      <c r="B1031" s="1"/>
    </row>
    <row r="1032" spans="1:2" x14ac:dyDescent="0.25">
      <c r="A1032" s="1" t="s">
        <v>447</v>
      </c>
      <c r="B1032" s="1"/>
    </row>
    <row r="1033" spans="1:2" x14ac:dyDescent="0.25">
      <c r="A1033" s="1"/>
      <c r="B1033" s="1"/>
    </row>
    <row r="1034" spans="1:2" x14ac:dyDescent="0.25">
      <c r="A1034" s="1"/>
      <c r="B1034" s="1"/>
    </row>
    <row r="1035" spans="1:2" x14ac:dyDescent="0.25">
      <c r="A1035" s="1"/>
      <c r="B1035" s="1"/>
    </row>
    <row r="1036" spans="1:2" x14ac:dyDescent="0.25">
      <c r="A1036" s="1" t="s">
        <v>448</v>
      </c>
      <c r="B1036" s="1"/>
    </row>
    <row r="1037" spans="1:2" x14ac:dyDescent="0.25">
      <c r="A1037" s="1"/>
      <c r="B1037" s="1"/>
    </row>
    <row r="1038" spans="1:2" x14ac:dyDescent="0.25">
      <c r="A1038" s="1"/>
      <c r="B1038" s="1"/>
    </row>
    <row r="1039" spans="1:2" x14ac:dyDescent="0.25">
      <c r="A1039" s="1"/>
      <c r="B1039" s="1"/>
    </row>
    <row r="1040" spans="1:2" x14ac:dyDescent="0.25">
      <c r="A1040" s="1"/>
      <c r="B1040" s="1"/>
    </row>
    <row r="1041" spans="1:2" x14ac:dyDescent="0.25">
      <c r="A1041" s="1" t="s">
        <v>449</v>
      </c>
      <c r="B1041" s="1"/>
    </row>
    <row r="1042" spans="1:2" x14ac:dyDescent="0.25">
      <c r="A1042" s="1" t="s">
        <v>450</v>
      </c>
      <c r="B1042" s="1"/>
    </row>
    <row r="1043" spans="1:2" x14ac:dyDescent="0.25">
      <c r="A1043" s="1"/>
      <c r="B1043" s="1"/>
    </row>
  </sheetData>
  <mergeCells count="171">
    <mergeCell ref="C465:C466"/>
    <mergeCell ref="D367:D368"/>
    <mergeCell ref="E367:E368"/>
    <mergeCell ref="D353:D354"/>
    <mergeCell ref="E353:E354"/>
    <mergeCell ref="A47:A48"/>
    <mergeCell ref="B47:B48"/>
    <mergeCell ref="C47:C48"/>
    <mergeCell ref="D47:D48"/>
    <mergeCell ref="A405:E406"/>
    <mergeCell ref="A408:E409"/>
    <mergeCell ref="C410:C411"/>
    <mergeCell ref="D410:D411"/>
    <mergeCell ref="A412:E413"/>
    <mergeCell ref="C430:C431"/>
    <mergeCell ref="D430:D431"/>
    <mergeCell ref="A432:E433"/>
    <mergeCell ref="A435:E436"/>
    <mergeCell ref="A426:B426"/>
    <mergeCell ref="A410:A411"/>
    <mergeCell ref="B410:B411"/>
    <mergeCell ref="E410:E411"/>
    <mergeCell ref="A488:E489"/>
    <mergeCell ref="A491:E492"/>
    <mergeCell ref="B29:B30"/>
    <mergeCell ref="C29:C30"/>
    <mergeCell ref="D29:D30"/>
    <mergeCell ref="E29:E30"/>
    <mergeCell ref="A44:A45"/>
    <mergeCell ref="B44:B45"/>
    <mergeCell ref="C44:C45"/>
    <mergeCell ref="D44:D45"/>
    <mergeCell ref="E44:E45"/>
    <mergeCell ref="E47:E48"/>
    <mergeCell ref="B279:B280"/>
    <mergeCell ref="C279:C280"/>
    <mergeCell ref="D279:D280"/>
    <mergeCell ref="E279:E280"/>
    <mergeCell ref="D314:D315"/>
    <mergeCell ref="E314:E315"/>
    <mergeCell ref="A478:B478"/>
    <mergeCell ref="E465:E466"/>
    <mergeCell ref="A465:B466"/>
    <mergeCell ref="E430:E431"/>
    <mergeCell ref="A430:B431"/>
    <mergeCell ref="D465:D466"/>
    <mergeCell ref="A487:B487"/>
    <mergeCell ref="A482:B482"/>
    <mergeCell ref="A549:B549"/>
    <mergeCell ref="A545:B545"/>
    <mergeCell ref="A541:B541"/>
    <mergeCell ref="A534:B534"/>
    <mergeCell ref="A535:E536"/>
    <mergeCell ref="A593:B593"/>
    <mergeCell ref="A585:B585"/>
    <mergeCell ref="A577:E578"/>
    <mergeCell ref="A580:E581"/>
    <mergeCell ref="A576:B576"/>
    <mergeCell ref="A572:B572"/>
    <mergeCell ref="A566:B566"/>
    <mergeCell ref="A557:E558"/>
    <mergeCell ref="A553:B553"/>
    <mergeCell ref="A554:E555"/>
    <mergeCell ref="A530:B530"/>
    <mergeCell ref="A526:B526"/>
    <mergeCell ref="A512:E513"/>
    <mergeCell ref="A515:E516"/>
    <mergeCell ref="A511:B511"/>
    <mergeCell ref="A507:B507"/>
    <mergeCell ref="A494:E495"/>
    <mergeCell ref="A645:B645"/>
    <mergeCell ref="A641:B641"/>
    <mergeCell ref="A637:B637"/>
    <mergeCell ref="A628:B628"/>
    <mergeCell ref="A623:B623"/>
    <mergeCell ref="A614:B614"/>
    <mergeCell ref="A604:E605"/>
    <mergeCell ref="A600:B600"/>
    <mergeCell ref="A615:E616"/>
    <mergeCell ref="A618:E619"/>
    <mergeCell ref="A601:E602"/>
    <mergeCell ref="A680:B680"/>
    <mergeCell ref="A668:E669"/>
    <mergeCell ref="A671:E672"/>
    <mergeCell ref="A663:B663"/>
    <mergeCell ref="A681:E682"/>
    <mergeCell ref="A664:E666"/>
    <mergeCell ref="A659:B659"/>
    <mergeCell ref="A649:E650"/>
    <mergeCell ref="A646:E647"/>
    <mergeCell ref="A710:E711"/>
    <mergeCell ref="A713:E714"/>
    <mergeCell ref="A706:B706"/>
    <mergeCell ref="A707:E708"/>
    <mergeCell ref="A702:B702"/>
    <mergeCell ref="A698:B698"/>
    <mergeCell ref="A689:B689"/>
    <mergeCell ref="A684:E685"/>
    <mergeCell ref="A693:E694"/>
    <mergeCell ref="A690:E691"/>
    <mergeCell ref="A755:B755"/>
    <mergeCell ref="A747:E748"/>
    <mergeCell ref="A750:E751"/>
    <mergeCell ref="A746:B746"/>
    <mergeCell ref="A739:B739"/>
    <mergeCell ref="A730:B730"/>
    <mergeCell ref="A725:E726"/>
    <mergeCell ref="A721:B721"/>
    <mergeCell ref="A722:E723"/>
    <mergeCell ref="A731:E732"/>
    <mergeCell ref="A734:E735"/>
    <mergeCell ref="A1009:B1009"/>
    <mergeCell ref="A1005:B1005"/>
    <mergeCell ref="A996:B996"/>
    <mergeCell ref="A992:B992"/>
    <mergeCell ref="A984:E985"/>
    <mergeCell ref="A987:E988"/>
    <mergeCell ref="A983:B983"/>
    <mergeCell ref="A977:B977"/>
    <mergeCell ref="A949:B949"/>
    <mergeCell ref="A997:E998"/>
    <mergeCell ref="A950:E952"/>
    <mergeCell ref="A1000:E1001"/>
    <mergeCell ref="A954:E955"/>
    <mergeCell ref="A957:E958"/>
    <mergeCell ref="A960:E961"/>
    <mergeCell ref="A784:B784"/>
    <mergeCell ref="A779:E780"/>
    <mergeCell ref="A775:B775"/>
    <mergeCell ref="A771:B771"/>
    <mergeCell ref="A926:B926"/>
    <mergeCell ref="A922:B922"/>
    <mergeCell ref="A914:B914"/>
    <mergeCell ref="A904:B904"/>
    <mergeCell ref="A900:B900"/>
    <mergeCell ref="A879:B879"/>
    <mergeCell ref="A860:E862"/>
    <mergeCell ref="A855:B855"/>
    <mergeCell ref="A856:E858"/>
    <mergeCell ref="A809:B809"/>
    <mergeCell ref="A801:B801"/>
    <mergeCell ref="A797:B797"/>
    <mergeCell ref="A793:B793"/>
    <mergeCell ref="A864:E865"/>
    <mergeCell ref="A867:E868"/>
    <mergeCell ref="A846:E847"/>
    <mergeCell ref="A837:E838"/>
    <mergeCell ref="A756:E757"/>
    <mergeCell ref="A927:E928"/>
    <mergeCell ref="A930:E932"/>
    <mergeCell ref="A905:E906"/>
    <mergeCell ref="A908:E909"/>
    <mergeCell ref="A828:E829"/>
    <mergeCell ref="A827:B827"/>
    <mergeCell ref="A819:E820"/>
    <mergeCell ref="A822:E823"/>
    <mergeCell ref="A818:B818"/>
    <mergeCell ref="A764:B764"/>
    <mergeCell ref="A759:E760"/>
    <mergeCell ref="A785:E786"/>
    <mergeCell ref="A776:E777"/>
    <mergeCell ref="A802:E803"/>
    <mergeCell ref="A805:E805"/>
    <mergeCell ref="A849:E850"/>
    <mergeCell ref="A845:B845"/>
    <mergeCell ref="A840:E841"/>
    <mergeCell ref="A836:B836"/>
    <mergeCell ref="A831:E832"/>
    <mergeCell ref="A813:E814"/>
    <mergeCell ref="A810:E811"/>
    <mergeCell ref="A788:E78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75"/>
  <sheetViews>
    <sheetView tabSelected="1" topLeftCell="A1057" zoomScale="170" zoomScaleNormal="170" workbookViewId="0">
      <selection activeCell="B1072" sqref="B1072"/>
    </sheetView>
  </sheetViews>
  <sheetFormatPr defaultRowHeight="15" x14ac:dyDescent="0.25"/>
  <cols>
    <col min="1" max="1" width="11" customWidth="1"/>
    <col min="2" max="2" width="36.28515625" customWidth="1"/>
    <col min="3" max="3" width="16.28515625" hidden="1" customWidth="1"/>
    <col min="4" max="4" width="15.7109375" hidden="1" customWidth="1"/>
    <col min="5" max="5" width="15.5703125" style="550" customWidth="1"/>
    <col min="6" max="6" width="12.28515625" style="550" customWidth="1"/>
    <col min="7" max="7" width="15.5703125" style="550" customWidth="1"/>
    <col min="9" max="9" width="13.42578125" bestFit="1" customWidth="1"/>
    <col min="10" max="10" width="13" customWidth="1"/>
    <col min="11" max="11" width="13.42578125" bestFit="1" customWidth="1"/>
  </cols>
  <sheetData>
    <row r="1" spans="1:2" x14ac:dyDescent="0.25">
      <c r="A1" s="1" t="s">
        <v>589</v>
      </c>
    </row>
    <row r="2" spans="1:2" x14ac:dyDescent="0.25">
      <c r="A2" s="1" t="s">
        <v>590</v>
      </c>
    </row>
    <row r="3" spans="1:2" x14ac:dyDescent="0.25">
      <c r="A3" s="1" t="s">
        <v>580</v>
      </c>
    </row>
    <row r="4" spans="1:2" x14ac:dyDescent="0.25">
      <c r="A4" s="1"/>
    </row>
    <row r="5" spans="1:2" ht="15.75" x14ac:dyDescent="0.25">
      <c r="B5" s="3" t="s">
        <v>464</v>
      </c>
    </row>
    <row r="6" spans="1:2" ht="15.75" x14ac:dyDescent="0.25">
      <c r="A6" s="3" t="s">
        <v>591</v>
      </c>
    </row>
    <row r="7" spans="1:2" x14ac:dyDescent="0.25">
      <c r="A7" s="4"/>
    </row>
    <row r="8" spans="1:2" x14ac:dyDescent="0.25">
      <c r="A8" s="4"/>
    </row>
    <row r="9" spans="1:2" x14ac:dyDescent="0.25">
      <c r="A9" s="1" t="s">
        <v>466</v>
      </c>
    </row>
    <row r="10" spans="1:2" x14ac:dyDescent="0.25">
      <c r="A10" s="1"/>
    </row>
    <row r="11" spans="1:2" x14ac:dyDescent="0.25">
      <c r="A11" s="1" t="s">
        <v>465</v>
      </c>
    </row>
    <row r="12" spans="1:2" x14ac:dyDescent="0.25">
      <c r="A12" s="1" t="s">
        <v>7</v>
      </c>
    </row>
    <row r="13" spans="1:2" x14ac:dyDescent="0.25">
      <c r="A13" s="1"/>
    </row>
    <row r="14" spans="1:2" ht="15.75" x14ac:dyDescent="0.25">
      <c r="B14" s="5"/>
    </row>
    <row r="15" spans="1:2" ht="15.75" x14ac:dyDescent="0.25">
      <c r="B15" s="3"/>
    </row>
    <row r="16" spans="1:2" ht="15.75" x14ac:dyDescent="0.25">
      <c r="B16" s="3"/>
    </row>
    <row r="17" spans="2:11" ht="15.75" x14ac:dyDescent="0.25">
      <c r="B17" s="3" t="s">
        <v>9</v>
      </c>
    </row>
    <row r="19" spans="2:11" ht="25.5" x14ac:dyDescent="0.25">
      <c r="B19" s="468" t="s">
        <v>454</v>
      </c>
      <c r="C19" s="472" t="s">
        <v>11</v>
      </c>
      <c r="D19" s="472" t="s">
        <v>12</v>
      </c>
      <c r="E19" s="546" t="s">
        <v>467</v>
      </c>
      <c r="F19" s="546" t="s">
        <v>468</v>
      </c>
      <c r="G19" s="546" t="s">
        <v>469</v>
      </c>
    </row>
    <row r="20" spans="2:11" x14ac:dyDescent="0.25">
      <c r="B20" s="473" t="s">
        <v>14</v>
      </c>
      <c r="C20" s="474">
        <v>10401820</v>
      </c>
      <c r="D20" s="474">
        <v>-2003000</v>
      </c>
      <c r="E20" s="763">
        <f>E49</f>
        <v>9895820</v>
      </c>
      <c r="F20" s="763">
        <f>F49</f>
        <v>1148010.3</v>
      </c>
      <c r="G20" s="569">
        <f>G49</f>
        <v>11043830.300000001</v>
      </c>
    </row>
    <row r="21" spans="2:11" x14ac:dyDescent="0.25">
      <c r="B21" s="473" t="s">
        <v>17</v>
      </c>
      <c r="C21" s="474">
        <v>217000</v>
      </c>
      <c r="D21" s="474">
        <v>25000</v>
      </c>
      <c r="E21" s="763">
        <v>1503000</v>
      </c>
      <c r="F21" s="763">
        <v>34500</v>
      </c>
      <c r="G21" s="569">
        <v>1537500</v>
      </c>
      <c r="I21" s="764"/>
      <c r="J21" s="764"/>
      <c r="K21" s="765"/>
    </row>
    <row r="22" spans="2:11" x14ac:dyDescent="0.25">
      <c r="B22" s="772" t="s">
        <v>84</v>
      </c>
      <c r="C22" s="773">
        <v>3873000</v>
      </c>
      <c r="D22" s="773">
        <v>-1594000</v>
      </c>
      <c r="E22" s="774">
        <f>SUM(E20:E21)</f>
        <v>11398820</v>
      </c>
      <c r="F22" s="774">
        <f>SUM(F20:F21)</f>
        <v>1182510.3</v>
      </c>
      <c r="G22" s="774">
        <f>SUM(G20:G21)</f>
        <v>12581330.300000001</v>
      </c>
      <c r="I22" s="486"/>
      <c r="J22" s="486"/>
    </row>
    <row r="23" spans="2:11" x14ac:dyDescent="0.25">
      <c r="B23" s="473" t="s">
        <v>15</v>
      </c>
      <c r="C23" s="474"/>
      <c r="D23" s="474"/>
      <c r="E23" s="763">
        <v>7116620</v>
      </c>
      <c r="F23" s="763">
        <v>1785657.04</v>
      </c>
      <c r="G23" s="569">
        <f>E23+F23</f>
        <v>8902277.0399999991</v>
      </c>
      <c r="I23" s="764"/>
      <c r="J23" s="764"/>
      <c r="K23" s="765"/>
    </row>
    <row r="24" spans="2:11" x14ac:dyDescent="0.25">
      <c r="B24" s="473" t="s">
        <v>569</v>
      </c>
      <c r="C24" s="474"/>
      <c r="D24" s="474"/>
      <c r="E24" s="763">
        <f>E185</f>
        <v>3783700</v>
      </c>
      <c r="F24" s="763">
        <f>F185</f>
        <v>89770</v>
      </c>
      <c r="G24" s="569">
        <f>G185</f>
        <v>3873470</v>
      </c>
      <c r="I24" s="486"/>
      <c r="J24" s="486"/>
    </row>
    <row r="25" spans="2:11" x14ac:dyDescent="0.25">
      <c r="B25" s="772" t="s">
        <v>164</v>
      </c>
      <c r="C25" s="773">
        <v>-3873000</v>
      </c>
      <c r="D25" s="773">
        <v>1594000</v>
      </c>
      <c r="E25" s="774">
        <f>SUM(E23:E24)</f>
        <v>10900320</v>
      </c>
      <c r="F25" s="774">
        <f>SUM(F23:F24)</f>
        <v>1875427.04</v>
      </c>
      <c r="G25" s="774">
        <f>SUM(G23:G24)</f>
        <v>12775747.039999999</v>
      </c>
    </row>
    <row r="26" spans="2:11" ht="25.5" x14ac:dyDescent="0.25">
      <c r="B26" s="769" t="s">
        <v>568</v>
      </c>
      <c r="C26" s="770"/>
      <c r="D26" s="770"/>
      <c r="E26" s="771">
        <f>E22-E25</f>
        <v>498500</v>
      </c>
      <c r="F26" s="771">
        <f>F22-F25</f>
        <v>-692916.74</v>
      </c>
      <c r="G26" s="771">
        <f>G22-G25</f>
        <v>-194416.73999999836</v>
      </c>
    </row>
    <row r="27" spans="2:11" x14ac:dyDescent="0.25">
      <c r="B27" s="475"/>
      <c r="E27" s="572"/>
      <c r="F27" s="572"/>
      <c r="G27" s="572"/>
    </row>
    <row r="28" spans="2:11" ht="22.5" customHeight="1" x14ac:dyDescent="0.25">
      <c r="B28" s="477" t="s">
        <v>570</v>
      </c>
      <c r="C28" s="467"/>
      <c r="D28" s="467"/>
      <c r="E28" s="571"/>
      <c r="F28" s="571"/>
      <c r="G28" s="571"/>
    </row>
    <row r="29" spans="2:11" x14ac:dyDescent="0.25">
      <c r="B29" s="699" t="s">
        <v>576</v>
      </c>
      <c r="C29" s="698"/>
      <c r="D29" s="698"/>
      <c r="E29" s="700">
        <v>-70000</v>
      </c>
      <c r="F29" s="700">
        <v>264416.74</v>
      </c>
      <c r="G29" s="700">
        <f>E29+F29</f>
        <v>194416.74</v>
      </c>
    </row>
    <row r="30" spans="2:11" x14ac:dyDescent="0.25">
      <c r="B30" s="473"/>
      <c r="C30" s="467"/>
      <c r="D30" s="467"/>
      <c r="E30" s="571"/>
      <c r="F30" s="571"/>
      <c r="G30" s="571"/>
    </row>
    <row r="31" spans="2:11" x14ac:dyDescent="0.25">
      <c r="B31" s="476"/>
      <c r="E31" s="572"/>
      <c r="F31" s="572"/>
      <c r="G31" s="572"/>
    </row>
    <row r="33" spans="1:7" ht="21.75" customHeight="1" x14ac:dyDescent="0.25">
      <c r="B33" s="478" t="s">
        <v>455</v>
      </c>
      <c r="C33" s="469"/>
      <c r="D33" s="469"/>
      <c r="E33" s="573"/>
      <c r="F33" s="548"/>
      <c r="G33" s="548"/>
    </row>
    <row r="34" spans="1:7" ht="25.5" x14ac:dyDescent="0.25">
      <c r="B34" s="470" t="s">
        <v>21</v>
      </c>
      <c r="C34" s="471">
        <v>0</v>
      </c>
      <c r="D34" s="471">
        <v>0</v>
      </c>
      <c r="E34" s="762">
        <v>0</v>
      </c>
      <c r="F34" s="548">
        <v>0</v>
      </c>
      <c r="G34" s="548">
        <v>0</v>
      </c>
    </row>
    <row r="35" spans="1:7" ht="28.5" customHeight="1" x14ac:dyDescent="0.25">
      <c r="B35" s="470" t="s">
        <v>22</v>
      </c>
      <c r="C35" s="471">
        <v>0</v>
      </c>
      <c r="D35" s="471">
        <v>0</v>
      </c>
      <c r="E35" s="569">
        <v>-428500</v>
      </c>
      <c r="F35" s="574">
        <v>428500</v>
      </c>
      <c r="G35" s="574">
        <f>G213</f>
        <v>0</v>
      </c>
    </row>
    <row r="36" spans="1:7" ht="30" x14ac:dyDescent="0.25">
      <c r="B36" s="775" t="s">
        <v>23</v>
      </c>
      <c r="C36" s="776">
        <v>0</v>
      </c>
      <c r="D36" s="776">
        <v>0</v>
      </c>
      <c r="E36" s="777">
        <f>E34+E35</f>
        <v>-428500</v>
      </c>
      <c r="F36" s="777">
        <f>SUM(F34:F35)</f>
        <v>428500</v>
      </c>
      <c r="G36" s="777">
        <f>SUM(G34:G35)</f>
        <v>0</v>
      </c>
    </row>
    <row r="38" spans="1:7" ht="33" customHeight="1" x14ac:dyDescent="0.25">
      <c r="B38" s="778" t="s">
        <v>459</v>
      </c>
      <c r="C38" s="779">
        <v>10618820</v>
      </c>
      <c r="D38" s="779">
        <v>-1978000</v>
      </c>
      <c r="E38" s="780">
        <f>E26+E29+E36</f>
        <v>0</v>
      </c>
      <c r="F38" s="781">
        <f>F26+F29+F36</f>
        <v>0</v>
      </c>
      <c r="G38" s="781">
        <f>G26+G29+G36</f>
        <v>1.6298145055770874E-9</v>
      </c>
    </row>
    <row r="39" spans="1:7" ht="24.95" customHeight="1" x14ac:dyDescent="0.25"/>
    <row r="40" spans="1:7" ht="24.95" customHeight="1" x14ac:dyDescent="0.25"/>
    <row r="41" spans="1:7" ht="24.95" customHeight="1" x14ac:dyDescent="0.25"/>
    <row r="42" spans="1:7" ht="24.95" customHeight="1" x14ac:dyDescent="0.25"/>
    <row r="43" spans="1:7" ht="24.95" customHeight="1" x14ac:dyDescent="0.25">
      <c r="B43" s="22" t="s">
        <v>26</v>
      </c>
    </row>
    <row r="44" spans="1:7" ht="24.95" customHeight="1" x14ac:dyDescent="0.25">
      <c r="B44" s="4"/>
    </row>
    <row r="45" spans="1:7" ht="24.95" customHeight="1" x14ac:dyDescent="0.25">
      <c r="B45" s="3" t="s">
        <v>27</v>
      </c>
    </row>
    <row r="46" spans="1:7" ht="24.95" customHeight="1" x14ac:dyDescent="0.25">
      <c r="B46" s="3" t="s">
        <v>28</v>
      </c>
    </row>
    <row r="47" spans="1:7" ht="24.95" customHeight="1" x14ac:dyDescent="0.25"/>
    <row r="48" spans="1:7" ht="27.75" customHeight="1" x14ac:dyDescent="0.25">
      <c r="A48" s="386" t="s">
        <v>29</v>
      </c>
      <c r="B48" s="386" t="s">
        <v>30</v>
      </c>
      <c r="C48" s="386" t="s">
        <v>11</v>
      </c>
      <c r="D48" s="386" t="s">
        <v>31</v>
      </c>
      <c r="E48" s="546" t="s">
        <v>467</v>
      </c>
      <c r="F48" s="546" t="s">
        <v>468</v>
      </c>
      <c r="G48" s="546" t="s">
        <v>469</v>
      </c>
    </row>
    <row r="49" spans="1:8" ht="30" customHeight="1" x14ac:dyDescent="0.25">
      <c r="A49" s="380">
        <v>6</v>
      </c>
      <c r="B49" s="380" t="s">
        <v>33</v>
      </c>
      <c r="C49" s="381">
        <v>10401820</v>
      </c>
      <c r="D49" s="381">
        <v>-2003000</v>
      </c>
      <c r="E49" s="498">
        <f>E51+E61+E70+E80+E91+E95</f>
        <v>9895820</v>
      </c>
      <c r="F49" s="499">
        <f>F51+F61+F70+F80+F91+F95</f>
        <v>1148010.3</v>
      </c>
      <c r="G49" s="500">
        <f>G51+G61+G70+G80+G91+G95</f>
        <v>11043830.300000001</v>
      </c>
      <c r="H49" s="449"/>
    </row>
    <row r="50" spans="1:8" ht="15" customHeight="1" x14ac:dyDescent="0.25">
      <c r="A50" s="694"/>
      <c r="B50" s="694"/>
      <c r="C50" s="695"/>
      <c r="D50" s="695"/>
      <c r="E50" s="696"/>
      <c r="F50" s="697"/>
      <c r="G50" s="630"/>
      <c r="H50" s="449"/>
    </row>
    <row r="51" spans="1:8" ht="29.25" customHeight="1" x14ac:dyDescent="0.25">
      <c r="A51" s="453">
        <v>61</v>
      </c>
      <c r="B51" s="453" t="s">
        <v>34</v>
      </c>
      <c r="C51" s="454">
        <v>3855000</v>
      </c>
      <c r="D51" s="454">
        <v>-130000</v>
      </c>
      <c r="E51" s="501">
        <f>E52+E54+E57</f>
        <v>4305000</v>
      </c>
      <c r="F51" s="502">
        <f>F52+F54+F57</f>
        <v>1080000</v>
      </c>
      <c r="G51" s="503">
        <f>G52+G54+G57</f>
        <v>5385000</v>
      </c>
    </row>
    <row r="52" spans="1:8" x14ac:dyDescent="0.25">
      <c r="A52" s="451">
        <v>611</v>
      </c>
      <c r="B52" s="451" t="s">
        <v>35</v>
      </c>
      <c r="C52" s="455">
        <v>2150000</v>
      </c>
      <c r="D52" s="455">
        <v>20000</v>
      </c>
      <c r="E52" s="504">
        <f>SUM(E53)</f>
        <v>2600000</v>
      </c>
      <c r="F52" s="505">
        <f>SUM(F53)</f>
        <v>600000</v>
      </c>
      <c r="G52" s="506">
        <f>SUM(G53)</f>
        <v>3200000</v>
      </c>
    </row>
    <row r="53" spans="1:8" ht="15.75" customHeight="1" x14ac:dyDescent="0.25">
      <c r="A53" s="389">
        <v>6111</v>
      </c>
      <c r="B53" s="389" t="s">
        <v>36</v>
      </c>
      <c r="C53" s="390">
        <v>2150000</v>
      </c>
      <c r="D53" s="390">
        <v>20000</v>
      </c>
      <c r="E53" s="507">
        <v>2600000</v>
      </c>
      <c r="F53" s="508">
        <v>600000</v>
      </c>
      <c r="G53" s="509">
        <f>E53+F53</f>
        <v>3200000</v>
      </c>
    </row>
    <row r="54" spans="1:8" x14ac:dyDescent="0.25">
      <c r="A54" s="451">
        <v>613</v>
      </c>
      <c r="B54" s="451" t="s">
        <v>37</v>
      </c>
      <c r="C54" s="455">
        <v>1550000</v>
      </c>
      <c r="D54" s="455">
        <v>-100000</v>
      </c>
      <c r="E54" s="504">
        <f>SUM(E55:E56)</f>
        <v>1500000</v>
      </c>
      <c r="F54" s="505">
        <f>SUM(F55:F56)</f>
        <v>450000</v>
      </c>
      <c r="G54" s="506">
        <f>SUM(G55:G56)</f>
        <v>1950000</v>
      </c>
    </row>
    <row r="55" spans="1:8" x14ac:dyDescent="0.25">
      <c r="A55" s="389">
        <v>6131</v>
      </c>
      <c r="B55" s="389" t="s">
        <v>38</v>
      </c>
      <c r="C55" s="390">
        <v>500000</v>
      </c>
      <c r="D55" s="390">
        <v>-100000</v>
      </c>
      <c r="E55" s="507">
        <v>500000</v>
      </c>
      <c r="F55" s="508">
        <v>50000</v>
      </c>
      <c r="G55" s="509">
        <f>E55+F55</f>
        <v>550000</v>
      </c>
    </row>
    <row r="56" spans="1:8" x14ac:dyDescent="0.25">
      <c r="A56" s="389">
        <v>6134</v>
      </c>
      <c r="B56" s="389" t="s">
        <v>39</v>
      </c>
      <c r="C56" s="390">
        <v>1050000</v>
      </c>
      <c r="D56" s="391">
        <v>0</v>
      </c>
      <c r="E56" s="507">
        <v>1000000</v>
      </c>
      <c r="F56" s="508">
        <v>400000</v>
      </c>
      <c r="G56" s="509">
        <f>E56+F56</f>
        <v>1400000</v>
      </c>
    </row>
    <row r="57" spans="1:8" x14ac:dyDescent="0.25">
      <c r="A57" s="451">
        <v>614</v>
      </c>
      <c r="B57" s="451" t="s">
        <v>40</v>
      </c>
      <c r="C57" s="455">
        <v>155000</v>
      </c>
      <c r="D57" s="455">
        <v>-50000</v>
      </c>
      <c r="E57" s="504">
        <f>SUM(E58:E59)</f>
        <v>205000</v>
      </c>
      <c r="F57" s="505">
        <f>SUM(F58:F59)</f>
        <v>30000</v>
      </c>
      <c r="G57" s="506">
        <f>SUM(G58:G59)</f>
        <v>235000</v>
      </c>
    </row>
    <row r="58" spans="1:8" x14ac:dyDescent="0.25">
      <c r="A58" s="389">
        <v>6142</v>
      </c>
      <c r="B58" s="389" t="s">
        <v>41</v>
      </c>
      <c r="C58" s="390">
        <v>150000</v>
      </c>
      <c r="D58" s="390">
        <v>-50000</v>
      </c>
      <c r="E58" s="507">
        <v>200000</v>
      </c>
      <c r="F58" s="508">
        <v>30000</v>
      </c>
      <c r="G58" s="509">
        <f>E58+F58</f>
        <v>230000</v>
      </c>
    </row>
    <row r="59" spans="1:8" x14ac:dyDescent="0.25">
      <c r="A59" s="389">
        <v>6145</v>
      </c>
      <c r="B59" s="389" t="s">
        <v>42</v>
      </c>
      <c r="C59" s="390">
        <v>5000</v>
      </c>
      <c r="D59" s="391">
        <v>0</v>
      </c>
      <c r="E59" s="507">
        <v>5000</v>
      </c>
      <c r="F59" s="508">
        <v>0</v>
      </c>
      <c r="G59" s="509">
        <f>E59+F59</f>
        <v>5000</v>
      </c>
    </row>
    <row r="60" spans="1:8" x14ac:dyDescent="0.25">
      <c r="A60" s="389"/>
      <c r="B60" s="389"/>
      <c r="C60" s="390"/>
      <c r="D60" s="391"/>
      <c r="E60" s="507"/>
      <c r="F60" s="508"/>
      <c r="G60" s="509"/>
    </row>
    <row r="61" spans="1:8" ht="24" x14ac:dyDescent="0.25">
      <c r="A61" s="456">
        <v>63</v>
      </c>
      <c r="B61" s="456" t="s">
        <v>43</v>
      </c>
      <c r="C61" s="454">
        <v>2505000</v>
      </c>
      <c r="D61" s="454">
        <v>-1025000</v>
      </c>
      <c r="E61" s="501">
        <f>E62+E65+E67</f>
        <v>1078000</v>
      </c>
      <c r="F61" s="502">
        <f>F62+F65+F67</f>
        <v>-58980</v>
      </c>
      <c r="G61" s="503">
        <f>G62+G65+G67</f>
        <v>1019020</v>
      </c>
    </row>
    <row r="62" spans="1:8" x14ac:dyDescent="0.25">
      <c r="A62" s="387">
        <v>633</v>
      </c>
      <c r="B62" s="387" t="s">
        <v>44</v>
      </c>
      <c r="C62" s="388">
        <v>1615000</v>
      </c>
      <c r="D62" s="388">
        <v>-475000</v>
      </c>
      <c r="E62" s="511">
        <f>SUM(E63:E64)</f>
        <v>998000</v>
      </c>
      <c r="F62" s="505">
        <f>SUM(F63:F64)</f>
        <v>-84540</v>
      </c>
      <c r="G62" s="506">
        <f>SUM(G63:G64)</f>
        <v>913460</v>
      </c>
    </row>
    <row r="63" spans="1:8" x14ac:dyDescent="0.25">
      <c r="A63" s="389">
        <v>6331</v>
      </c>
      <c r="B63" s="389" t="s">
        <v>45</v>
      </c>
      <c r="C63" s="390">
        <v>165000</v>
      </c>
      <c r="D63" s="390">
        <v>35000</v>
      </c>
      <c r="E63" s="507">
        <v>178000</v>
      </c>
      <c r="F63" s="508">
        <v>-54540</v>
      </c>
      <c r="G63" s="509">
        <f>E63+F63</f>
        <v>123460</v>
      </c>
    </row>
    <row r="64" spans="1:8" x14ac:dyDescent="0.25">
      <c r="A64" s="389">
        <v>6332</v>
      </c>
      <c r="B64" s="389" t="s">
        <v>46</v>
      </c>
      <c r="C64" s="390">
        <v>1450000</v>
      </c>
      <c r="D64" s="390">
        <v>-510000</v>
      </c>
      <c r="E64" s="507">
        <v>820000</v>
      </c>
      <c r="F64" s="508">
        <v>-30000</v>
      </c>
      <c r="G64" s="509">
        <f>E64+F64</f>
        <v>790000</v>
      </c>
    </row>
    <row r="65" spans="1:7" x14ac:dyDescent="0.25">
      <c r="A65" s="387">
        <v>636</v>
      </c>
      <c r="B65" s="387" t="s">
        <v>50</v>
      </c>
      <c r="C65" s="388">
        <v>10000</v>
      </c>
      <c r="D65" s="388">
        <v>0</v>
      </c>
      <c r="E65" s="511">
        <f>SUM(E66)</f>
        <v>0</v>
      </c>
      <c r="F65" s="505">
        <f>SUM(F66)</f>
        <v>2160</v>
      </c>
      <c r="G65" s="506">
        <f>SUM(G66)</f>
        <v>2160</v>
      </c>
    </row>
    <row r="66" spans="1:7" x14ac:dyDescent="0.25">
      <c r="A66" s="389">
        <v>6361</v>
      </c>
      <c r="B66" s="389" t="s">
        <v>51</v>
      </c>
      <c r="C66" s="390">
        <v>10000</v>
      </c>
      <c r="D66" s="391">
        <v>0</v>
      </c>
      <c r="E66" s="507">
        <v>0</v>
      </c>
      <c r="F66" s="508">
        <v>2160</v>
      </c>
      <c r="G66" s="509">
        <f>E66+F66</f>
        <v>2160</v>
      </c>
    </row>
    <row r="67" spans="1:7" ht="24" x14ac:dyDescent="0.25">
      <c r="A67" s="451">
        <v>638</v>
      </c>
      <c r="B67" s="451" t="s">
        <v>52</v>
      </c>
      <c r="C67" s="452">
        <v>290000</v>
      </c>
      <c r="D67" s="452">
        <v>0</v>
      </c>
      <c r="E67" s="504">
        <f>SUM(E68)</f>
        <v>80000</v>
      </c>
      <c r="F67" s="505">
        <f>SUM(F68)</f>
        <v>23400</v>
      </c>
      <c r="G67" s="506">
        <f>SUM(G68)</f>
        <v>103400</v>
      </c>
    </row>
    <row r="68" spans="1:7" ht="24" x14ac:dyDescent="0.25">
      <c r="A68" s="389">
        <v>6382</v>
      </c>
      <c r="B68" s="389" t="s">
        <v>53</v>
      </c>
      <c r="C68" s="394">
        <v>290000</v>
      </c>
      <c r="D68" s="395">
        <v>0</v>
      </c>
      <c r="E68" s="507">
        <v>80000</v>
      </c>
      <c r="F68" s="508">
        <v>23400</v>
      </c>
      <c r="G68" s="509">
        <f>E68+F68</f>
        <v>103400</v>
      </c>
    </row>
    <row r="69" spans="1:7" x14ac:dyDescent="0.25">
      <c r="A69" s="389"/>
      <c r="B69" s="389"/>
      <c r="C69" s="394"/>
      <c r="D69" s="395"/>
      <c r="E69" s="507"/>
      <c r="F69" s="508"/>
      <c r="G69" s="509"/>
    </row>
    <row r="70" spans="1:7" ht="24" customHeight="1" x14ac:dyDescent="0.25">
      <c r="A70" s="453">
        <v>64</v>
      </c>
      <c r="B70" s="453" t="s">
        <v>54</v>
      </c>
      <c r="C70" s="454">
        <v>597320</v>
      </c>
      <c r="D70" s="454">
        <v>-138000</v>
      </c>
      <c r="E70" s="501">
        <f>E71+E74</f>
        <v>718120</v>
      </c>
      <c r="F70" s="502">
        <f>F71+F74</f>
        <v>6990.2999999999993</v>
      </c>
      <c r="G70" s="503">
        <f>G71+G74</f>
        <v>725110.3</v>
      </c>
    </row>
    <row r="71" spans="1:7" x14ac:dyDescent="0.25">
      <c r="A71" s="387">
        <v>641</v>
      </c>
      <c r="B71" s="387" t="s">
        <v>55</v>
      </c>
      <c r="C71" s="397">
        <v>220</v>
      </c>
      <c r="D71" s="397">
        <v>0</v>
      </c>
      <c r="E71" s="511">
        <f>SUM(E72:E73)</f>
        <v>50070</v>
      </c>
      <c r="F71" s="505">
        <f>SUM(F72:F73)</f>
        <v>-30009.7</v>
      </c>
      <c r="G71" s="506">
        <f>SUM(G72:G73)</f>
        <v>20060.3</v>
      </c>
    </row>
    <row r="72" spans="1:7" x14ac:dyDescent="0.25">
      <c r="A72" s="389">
        <v>6413</v>
      </c>
      <c r="B72" s="389" t="s">
        <v>56</v>
      </c>
      <c r="C72" s="391">
        <v>220</v>
      </c>
      <c r="D72" s="391">
        <v>0</v>
      </c>
      <c r="E72" s="507">
        <v>70</v>
      </c>
      <c r="F72" s="508">
        <v>-9.6999999999999993</v>
      </c>
      <c r="G72" s="509">
        <f>SUM(E72:F72)</f>
        <v>60.3</v>
      </c>
    </row>
    <row r="73" spans="1:7" x14ac:dyDescent="0.25">
      <c r="A73" s="389">
        <v>6414</v>
      </c>
      <c r="B73" s="389" t="s">
        <v>452</v>
      </c>
      <c r="C73" s="391"/>
      <c r="D73" s="391"/>
      <c r="E73" s="507">
        <v>50000</v>
      </c>
      <c r="F73" s="508">
        <v>-30000</v>
      </c>
      <c r="G73" s="509">
        <f>SUM(E73:F73)</f>
        <v>20000</v>
      </c>
    </row>
    <row r="74" spans="1:7" x14ac:dyDescent="0.25">
      <c r="A74" s="387">
        <v>642</v>
      </c>
      <c r="B74" s="387" t="s">
        <v>57</v>
      </c>
      <c r="C74" s="388">
        <v>597100</v>
      </c>
      <c r="D74" s="388">
        <v>-138000</v>
      </c>
      <c r="E74" s="511">
        <f>SUM(E75:E78)</f>
        <v>668050</v>
      </c>
      <c r="F74" s="505">
        <f>SUM(F75:F78)</f>
        <v>37000</v>
      </c>
      <c r="G74" s="506">
        <f>SUM(G75:G78)</f>
        <v>705050</v>
      </c>
    </row>
    <row r="75" spans="1:7" x14ac:dyDescent="0.25">
      <c r="A75" s="389">
        <v>6421</v>
      </c>
      <c r="B75" s="389" t="s">
        <v>58</v>
      </c>
      <c r="C75" s="390">
        <v>152000</v>
      </c>
      <c r="D75" s="391">
        <v>0</v>
      </c>
      <c r="E75" s="507">
        <v>182000</v>
      </c>
      <c r="F75" s="508">
        <v>39000</v>
      </c>
      <c r="G75" s="509">
        <f>SUM(E75:F75)</f>
        <v>221000</v>
      </c>
    </row>
    <row r="76" spans="1:7" x14ac:dyDescent="0.25">
      <c r="A76" s="389">
        <v>6422</v>
      </c>
      <c r="B76" s="389" t="s">
        <v>59</v>
      </c>
      <c r="C76" s="390">
        <v>190000</v>
      </c>
      <c r="D76" s="390">
        <v>-50000</v>
      </c>
      <c r="E76" s="507">
        <v>140000</v>
      </c>
      <c r="F76" s="508">
        <v>0</v>
      </c>
      <c r="G76" s="509">
        <f>SUM(E76:F76)</f>
        <v>140000</v>
      </c>
    </row>
    <row r="77" spans="1:7" x14ac:dyDescent="0.25">
      <c r="A77" s="389">
        <v>6423</v>
      </c>
      <c r="B77" s="389" t="s">
        <v>60</v>
      </c>
      <c r="C77" s="390">
        <v>245100</v>
      </c>
      <c r="D77" s="390">
        <v>-88000</v>
      </c>
      <c r="E77" s="507">
        <v>271050</v>
      </c>
      <c r="F77" s="508">
        <v>0</v>
      </c>
      <c r="G77" s="509">
        <f>SUM(E77:F77)</f>
        <v>271050</v>
      </c>
    </row>
    <row r="78" spans="1:7" x14ac:dyDescent="0.25">
      <c r="A78" s="389">
        <v>6429</v>
      </c>
      <c r="B78" s="389" t="s">
        <v>60</v>
      </c>
      <c r="C78" s="390">
        <v>10000</v>
      </c>
      <c r="D78" s="391">
        <v>0</v>
      </c>
      <c r="E78" s="507">
        <v>75000</v>
      </c>
      <c r="F78" s="508">
        <v>-2000</v>
      </c>
      <c r="G78" s="509">
        <f>SUM(E78:F78)</f>
        <v>73000</v>
      </c>
    </row>
    <row r="79" spans="1:7" x14ac:dyDescent="0.25">
      <c r="A79" s="389"/>
      <c r="B79" s="389"/>
      <c r="C79" s="390"/>
      <c r="D79" s="391"/>
      <c r="E79" s="507"/>
      <c r="F79" s="508"/>
      <c r="G79" s="509"/>
    </row>
    <row r="80" spans="1:7" ht="24" x14ac:dyDescent="0.25">
      <c r="A80" s="457">
        <v>65</v>
      </c>
      <c r="B80" s="453" t="s">
        <v>61</v>
      </c>
      <c r="C80" s="454">
        <v>3438500</v>
      </c>
      <c r="D80" s="454">
        <v>-710000</v>
      </c>
      <c r="E80" s="501">
        <f>E81+E84+E87</f>
        <v>3787700</v>
      </c>
      <c r="F80" s="502">
        <f>F81+F84+F87</f>
        <v>97500</v>
      </c>
      <c r="G80" s="503">
        <f>E80+F80</f>
        <v>3885200</v>
      </c>
    </row>
    <row r="81" spans="1:7" x14ac:dyDescent="0.25">
      <c r="A81" s="387">
        <v>651</v>
      </c>
      <c r="B81" s="387" t="s">
        <v>62</v>
      </c>
      <c r="C81" s="388">
        <v>984000</v>
      </c>
      <c r="D81" s="388">
        <v>-80000</v>
      </c>
      <c r="E81" s="511">
        <f>SUM(E82:E83)</f>
        <v>1018000</v>
      </c>
      <c r="F81" s="505">
        <f>SUM(F82:F83)</f>
        <v>273000</v>
      </c>
      <c r="G81" s="506">
        <f>SUM(G82:G83)</f>
        <v>1291000</v>
      </c>
    </row>
    <row r="82" spans="1:7" x14ac:dyDescent="0.25">
      <c r="A82" s="389">
        <v>6512</v>
      </c>
      <c r="B82" s="389" t="s">
        <v>63</v>
      </c>
      <c r="C82" s="390">
        <v>822000</v>
      </c>
      <c r="D82" s="391">
        <v>0</v>
      </c>
      <c r="E82" s="507">
        <v>873000</v>
      </c>
      <c r="F82" s="508">
        <v>188000</v>
      </c>
      <c r="G82" s="509">
        <f>E82+F82</f>
        <v>1061000</v>
      </c>
    </row>
    <row r="83" spans="1:7" x14ac:dyDescent="0.25">
      <c r="A83" s="389">
        <v>6514</v>
      </c>
      <c r="B83" s="389" t="s">
        <v>64</v>
      </c>
      <c r="C83" s="390">
        <v>162000</v>
      </c>
      <c r="D83" s="390">
        <v>-80000</v>
      </c>
      <c r="E83" s="507">
        <v>145000</v>
      </c>
      <c r="F83" s="508">
        <v>85000</v>
      </c>
      <c r="G83" s="509">
        <f>E83+F83</f>
        <v>230000</v>
      </c>
    </row>
    <row r="84" spans="1:7" x14ac:dyDescent="0.25">
      <c r="A84" s="387">
        <v>652</v>
      </c>
      <c r="B84" s="387" t="s">
        <v>65</v>
      </c>
      <c r="C84" s="388">
        <v>754500</v>
      </c>
      <c r="D84" s="388">
        <v>-130000</v>
      </c>
      <c r="E84" s="511">
        <f>SUM(E85:E86)</f>
        <v>869700</v>
      </c>
      <c r="F84" s="505">
        <f>SUM(F85:F86)</f>
        <v>24500</v>
      </c>
      <c r="G84" s="506">
        <f>SUM(G85:G86)</f>
        <v>894200</v>
      </c>
    </row>
    <row r="85" spans="1:7" x14ac:dyDescent="0.25">
      <c r="A85" s="389">
        <v>6522</v>
      </c>
      <c r="B85" s="389" t="s">
        <v>66</v>
      </c>
      <c r="C85" s="390">
        <v>20000</v>
      </c>
      <c r="D85" s="391">
        <v>0</v>
      </c>
      <c r="E85" s="507">
        <v>30000</v>
      </c>
      <c r="F85" s="508">
        <v>-20000</v>
      </c>
      <c r="G85" s="509">
        <f>E85+F85</f>
        <v>10000</v>
      </c>
    </row>
    <row r="86" spans="1:7" x14ac:dyDescent="0.25">
      <c r="A86" s="389">
        <v>6526</v>
      </c>
      <c r="B86" s="389" t="s">
        <v>67</v>
      </c>
      <c r="C86" s="390">
        <v>734500</v>
      </c>
      <c r="D86" s="390">
        <v>-130000</v>
      </c>
      <c r="E86" s="507">
        <v>839700</v>
      </c>
      <c r="F86" s="508">
        <v>44500</v>
      </c>
      <c r="G86" s="509">
        <f>E86+F86</f>
        <v>884200</v>
      </c>
    </row>
    <row r="87" spans="1:7" x14ac:dyDescent="0.25">
      <c r="A87" s="387">
        <v>653</v>
      </c>
      <c r="B87" s="387" t="s">
        <v>68</v>
      </c>
      <c r="C87" s="388">
        <v>1700000</v>
      </c>
      <c r="D87" s="388">
        <v>-500000</v>
      </c>
      <c r="E87" s="511">
        <f>SUM(E88:E89)</f>
        <v>1900000</v>
      </c>
      <c r="F87" s="505">
        <f>SUM(F88:F89)</f>
        <v>-200000</v>
      </c>
      <c r="G87" s="506">
        <f>SUM(G88:G89)</f>
        <v>1700000</v>
      </c>
    </row>
    <row r="88" spans="1:7" x14ac:dyDescent="0.25">
      <c r="A88" s="389">
        <v>6531</v>
      </c>
      <c r="B88" s="389" t="s">
        <v>69</v>
      </c>
      <c r="C88" s="390">
        <v>1000000</v>
      </c>
      <c r="D88" s="390">
        <v>-400000</v>
      </c>
      <c r="E88" s="507">
        <v>1000000</v>
      </c>
      <c r="F88" s="508">
        <v>-200000</v>
      </c>
      <c r="G88" s="509">
        <f>E88+F88</f>
        <v>800000</v>
      </c>
    </row>
    <row r="89" spans="1:7" x14ac:dyDescent="0.25">
      <c r="A89" s="389">
        <v>6532</v>
      </c>
      <c r="B89" s="389" t="s">
        <v>70</v>
      </c>
      <c r="C89" s="390">
        <v>700000</v>
      </c>
      <c r="D89" s="390">
        <v>-100000</v>
      </c>
      <c r="E89" s="507">
        <v>900000</v>
      </c>
      <c r="F89" s="508">
        <v>0</v>
      </c>
      <c r="G89" s="509">
        <f>E89+F89</f>
        <v>900000</v>
      </c>
    </row>
    <row r="90" spans="1:7" x14ac:dyDescent="0.25">
      <c r="A90" s="389"/>
      <c r="B90" s="389"/>
      <c r="C90" s="390"/>
      <c r="D90" s="390"/>
      <c r="E90" s="507"/>
      <c r="F90" s="508"/>
      <c r="G90" s="509"/>
    </row>
    <row r="91" spans="1:7" ht="18.75" customHeight="1" x14ac:dyDescent="0.25">
      <c r="A91" s="453">
        <v>66</v>
      </c>
      <c r="B91" s="453" t="s">
        <v>71</v>
      </c>
      <c r="C91" s="454">
        <v>1000</v>
      </c>
      <c r="D91" s="454">
        <v>0</v>
      </c>
      <c r="E91" s="501">
        <f t="shared" ref="E91:G92" si="0">SUM(E92)</f>
        <v>0</v>
      </c>
      <c r="F91" s="502">
        <f t="shared" si="0"/>
        <v>22500</v>
      </c>
      <c r="G91" s="503">
        <f t="shared" si="0"/>
        <v>22500</v>
      </c>
    </row>
    <row r="92" spans="1:7" x14ac:dyDescent="0.25">
      <c r="A92" s="387">
        <v>663</v>
      </c>
      <c r="B92" s="387" t="s">
        <v>72</v>
      </c>
      <c r="C92" s="388">
        <v>1000</v>
      </c>
      <c r="D92" s="388">
        <v>0</v>
      </c>
      <c r="E92" s="511">
        <f t="shared" si="0"/>
        <v>0</v>
      </c>
      <c r="F92" s="505">
        <f t="shared" si="0"/>
        <v>22500</v>
      </c>
      <c r="G92" s="506">
        <f t="shared" si="0"/>
        <v>22500</v>
      </c>
    </row>
    <row r="93" spans="1:7" x14ac:dyDescent="0.25">
      <c r="A93" s="389">
        <v>6631</v>
      </c>
      <c r="B93" s="389" t="s">
        <v>73</v>
      </c>
      <c r="C93" s="390">
        <v>1000</v>
      </c>
      <c r="D93" s="391">
        <v>0</v>
      </c>
      <c r="E93" s="507">
        <v>0</v>
      </c>
      <c r="F93" s="508">
        <v>22500</v>
      </c>
      <c r="G93" s="509">
        <f>SUM(E93:F93)</f>
        <v>22500</v>
      </c>
    </row>
    <row r="94" spans="1:7" x14ac:dyDescent="0.25">
      <c r="A94" s="389"/>
      <c r="B94" s="389"/>
      <c r="C94" s="390"/>
      <c r="D94" s="391"/>
      <c r="E94" s="507"/>
      <c r="F94" s="508"/>
      <c r="G94" s="509"/>
    </row>
    <row r="95" spans="1:7" ht="24.75" customHeight="1" x14ac:dyDescent="0.25">
      <c r="A95" s="453">
        <v>68</v>
      </c>
      <c r="B95" s="453" t="s">
        <v>74</v>
      </c>
      <c r="C95" s="454">
        <v>5000</v>
      </c>
      <c r="D95" s="454">
        <v>0</v>
      </c>
      <c r="E95" s="501">
        <f>E96</f>
        <v>7000</v>
      </c>
      <c r="F95" s="502">
        <f>F96</f>
        <v>0</v>
      </c>
      <c r="G95" s="503">
        <f>G96</f>
        <v>7000</v>
      </c>
    </row>
    <row r="96" spans="1:7" x14ac:dyDescent="0.25">
      <c r="A96" s="387">
        <v>681</v>
      </c>
      <c r="B96" s="387" t="s">
        <v>75</v>
      </c>
      <c r="C96" s="388">
        <v>5000</v>
      </c>
      <c r="D96" s="388">
        <v>0</v>
      </c>
      <c r="E96" s="511">
        <f>SUM(E97)</f>
        <v>7000</v>
      </c>
      <c r="F96" s="505">
        <f>SUM(F97)</f>
        <v>0</v>
      </c>
      <c r="G96" s="506">
        <f>SUM(G97)</f>
        <v>7000</v>
      </c>
    </row>
    <row r="97" spans="1:7" x14ac:dyDescent="0.25">
      <c r="A97" s="389">
        <v>6819</v>
      </c>
      <c r="B97" s="389" t="s">
        <v>76</v>
      </c>
      <c r="C97" s="390">
        <v>5000</v>
      </c>
      <c r="D97" s="391">
        <v>0</v>
      </c>
      <c r="E97" s="507">
        <v>7000</v>
      </c>
      <c r="F97" s="508">
        <v>0</v>
      </c>
      <c r="G97" s="509">
        <f>SUM(E97:F97)</f>
        <v>7000</v>
      </c>
    </row>
    <row r="98" spans="1:7" ht="24.95" customHeight="1" x14ac:dyDescent="0.25">
      <c r="A98" s="389"/>
      <c r="B98" s="389"/>
      <c r="C98" s="391"/>
      <c r="D98" s="391"/>
      <c r="E98" s="507"/>
      <c r="F98" s="508"/>
      <c r="G98" s="510"/>
    </row>
    <row r="99" spans="1:7" ht="27" customHeight="1" x14ac:dyDescent="0.25">
      <c r="A99" s="398">
        <v>7</v>
      </c>
      <c r="B99" s="398" t="s">
        <v>77</v>
      </c>
      <c r="C99" s="399">
        <v>217000</v>
      </c>
      <c r="D99" s="399">
        <v>25000</v>
      </c>
      <c r="E99" s="512">
        <f>E100+E103</f>
        <v>1503000</v>
      </c>
      <c r="F99" s="499">
        <f>F100+F103</f>
        <v>34500</v>
      </c>
      <c r="G99" s="500">
        <f>G100+G103</f>
        <v>1537500</v>
      </c>
    </row>
    <row r="100" spans="1:7" ht="30.75" customHeight="1" x14ac:dyDescent="0.25">
      <c r="A100" s="392">
        <v>71</v>
      </c>
      <c r="B100" s="392" t="s">
        <v>78</v>
      </c>
      <c r="C100" s="385">
        <v>210000</v>
      </c>
      <c r="D100" s="385">
        <v>25000</v>
      </c>
      <c r="E100" s="514">
        <f>E101</f>
        <v>1500000</v>
      </c>
      <c r="F100" s="515">
        <f>F101</f>
        <v>30000</v>
      </c>
      <c r="G100" s="516">
        <f>G101</f>
        <v>1530000</v>
      </c>
    </row>
    <row r="101" spans="1:7" ht="15" customHeight="1" x14ac:dyDescent="0.25">
      <c r="A101" s="387">
        <v>711</v>
      </c>
      <c r="B101" s="387" t="s">
        <v>79</v>
      </c>
      <c r="C101" s="388">
        <v>210000</v>
      </c>
      <c r="D101" s="388">
        <v>25000</v>
      </c>
      <c r="E101" s="511">
        <f>SUM(E102)</f>
        <v>1500000</v>
      </c>
      <c r="F101" s="505">
        <f>SUM(F102)</f>
        <v>30000</v>
      </c>
      <c r="G101" s="506">
        <f>SUM(G102)</f>
        <v>1530000</v>
      </c>
    </row>
    <row r="102" spans="1:7" ht="15" customHeight="1" x14ac:dyDescent="0.25">
      <c r="A102" s="389">
        <v>7111</v>
      </c>
      <c r="B102" s="389" t="s">
        <v>80</v>
      </c>
      <c r="C102" s="390">
        <v>210000</v>
      </c>
      <c r="D102" s="390">
        <v>25000</v>
      </c>
      <c r="E102" s="507">
        <v>1500000</v>
      </c>
      <c r="F102" s="508">
        <v>30000</v>
      </c>
      <c r="G102" s="509">
        <f>E102+F102</f>
        <v>1530000</v>
      </c>
    </row>
    <row r="103" spans="1:7" ht="27" customHeight="1" x14ac:dyDescent="0.25">
      <c r="A103" s="392">
        <v>72</v>
      </c>
      <c r="B103" s="392" t="s">
        <v>81</v>
      </c>
      <c r="C103" s="385">
        <v>7000</v>
      </c>
      <c r="D103" s="385">
        <v>0</v>
      </c>
      <c r="E103" s="514">
        <f>E104+E106</f>
        <v>3000</v>
      </c>
      <c r="F103" s="515">
        <f>F104+F106</f>
        <v>4500</v>
      </c>
      <c r="G103" s="516">
        <f>G104+G106</f>
        <v>7500</v>
      </c>
    </row>
    <row r="104" spans="1:7" ht="15" customHeight="1" x14ac:dyDescent="0.25">
      <c r="A104" s="451">
        <v>721</v>
      </c>
      <c r="B104" s="451" t="s">
        <v>82</v>
      </c>
      <c r="C104" s="455">
        <v>7000</v>
      </c>
      <c r="D104" s="455">
        <v>0</v>
      </c>
      <c r="E104" s="504">
        <f>SUM(E105)</f>
        <v>3000</v>
      </c>
      <c r="F104" s="505">
        <f>SUM(F105)</f>
        <v>1500</v>
      </c>
      <c r="G104" s="506">
        <f>SUM(G105)</f>
        <v>4500</v>
      </c>
    </row>
    <row r="105" spans="1:7" ht="15" customHeight="1" x14ac:dyDescent="0.25">
      <c r="A105" s="389">
        <v>7211</v>
      </c>
      <c r="B105" s="389" t="s">
        <v>83</v>
      </c>
      <c r="C105" s="390">
        <v>7000</v>
      </c>
      <c r="D105" s="391">
        <v>0</v>
      </c>
      <c r="E105" s="507">
        <v>3000</v>
      </c>
      <c r="F105" s="508">
        <v>1500</v>
      </c>
      <c r="G105" s="509">
        <f>E105+F105</f>
        <v>4500</v>
      </c>
    </row>
    <row r="106" spans="1:7" ht="15" customHeight="1" x14ac:dyDescent="0.25">
      <c r="A106" s="451">
        <v>723</v>
      </c>
      <c r="B106" s="451" t="s">
        <v>470</v>
      </c>
      <c r="C106" s="455"/>
      <c r="D106" s="458"/>
      <c r="E106" s="504">
        <f>SUM(E107)</f>
        <v>0</v>
      </c>
      <c r="F106" s="505">
        <f>SUM(F107)</f>
        <v>3000</v>
      </c>
      <c r="G106" s="506">
        <f>SUM(G107)</f>
        <v>3000</v>
      </c>
    </row>
    <row r="107" spans="1:7" ht="15" customHeight="1" x14ac:dyDescent="0.25">
      <c r="A107" s="389">
        <v>7231</v>
      </c>
      <c r="B107" s="389" t="s">
        <v>471</v>
      </c>
      <c r="C107" s="390"/>
      <c r="D107" s="391"/>
      <c r="E107" s="507">
        <v>0</v>
      </c>
      <c r="F107" s="508">
        <v>3000</v>
      </c>
      <c r="G107" s="509">
        <f>E107+F107</f>
        <v>3000</v>
      </c>
    </row>
    <row r="108" spans="1:7" ht="15" customHeight="1" x14ac:dyDescent="0.25">
      <c r="A108" s="389"/>
      <c r="B108" s="389"/>
      <c r="C108" s="390"/>
      <c r="D108" s="391"/>
      <c r="E108" s="507"/>
      <c r="F108" s="508"/>
      <c r="G108" s="509"/>
    </row>
    <row r="109" spans="1:7" ht="24" customHeight="1" x14ac:dyDescent="0.25">
      <c r="A109" s="518"/>
      <c r="B109" s="519" t="s">
        <v>84</v>
      </c>
      <c r="C109" s="520">
        <v>10618820</v>
      </c>
      <c r="D109" s="520">
        <v>-1978000</v>
      </c>
      <c r="E109" s="521">
        <f>E99+E49</f>
        <v>11398820</v>
      </c>
      <c r="F109" s="522">
        <f>F99+F49</f>
        <v>1182510.3</v>
      </c>
      <c r="G109" s="523">
        <f>G99+G49</f>
        <v>12581330.300000001</v>
      </c>
    </row>
    <row r="110" spans="1:7" ht="15" customHeight="1" x14ac:dyDescent="0.25">
      <c r="F110" s="576"/>
      <c r="G110" s="577"/>
    </row>
    <row r="111" spans="1:7" ht="15" customHeight="1" x14ac:dyDescent="0.25">
      <c r="B111" s="3" t="s">
        <v>27</v>
      </c>
      <c r="F111" s="576"/>
      <c r="G111" s="577"/>
    </row>
    <row r="112" spans="1:7" ht="15" customHeight="1" x14ac:dyDescent="0.25">
      <c r="B112" s="3" t="s">
        <v>85</v>
      </c>
      <c r="F112" s="576"/>
      <c r="G112" s="577"/>
    </row>
    <row r="113" spans="1:7" ht="15" customHeight="1" x14ac:dyDescent="0.25">
      <c r="F113" s="576"/>
      <c r="G113" s="577"/>
    </row>
    <row r="114" spans="1:7" ht="31.5" customHeight="1" x14ac:dyDescent="0.25">
      <c r="A114" s="386" t="s">
        <v>29</v>
      </c>
      <c r="B114" s="386" t="s">
        <v>30</v>
      </c>
      <c r="C114" s="386" t="s">
        <v>11</v>
      </c>
      <c r="D114" s="386" t="s">
        <v>86</v>
      </c>
      <c r="E114" s="546" t="s">
        <v>467</v>
      </c>
      <c r="F114" s="546" t="s">
        <v>468</v>
      </c>
      <c r="G114" s="546" t="s">
        <v>469</v>
      </c>
    </row>
    <row r="115" spans="1:7" ht="15" customHeight="1" x14ac:dyDescent="0.25">
      <c r="A115" s="386"/>
      <c r="B115" s="386"/>
      <c r="C115" s="386"/>
      <c r="D115" s="386"/>
      <c r="E115" s="578"/>
      <c r="F115" s="547"/>
      <c r="G115" s="510"/>
    </row>
    <row r="116" spans="1:7" ht="30" customHeight="1" x14ac:dyDescent="0.25">
      <c r="A116" s="380">
        <v>3</v>
      </c>
      <c r="B116" s="380" t="s">
        <v>88</v>
      </c>
      <c r="C116" s="381">
        <v>6528820</v>
      </c>
      <c r="D116" s="381">
        <v>-409000</v>
      </c>
      <c r="E116" s="498">
        <f>E118+E129+E160+E167+E171+E176+E181</f>
        <v>7116620</v>
      </c>
      <c r="F116" s="524">
        <f>F118+F129+F160+F167+F171+F176+F181</f>
        <v>1785657.04</v>
      </c>
      <c r="G116" s="500">
        <f>G118+G129+G160+G167+G171+G176+G181</f>
        <v>8902277.0399999991</v>
      </c>
    </row>
    <row r="117" spans="1:7" ht="15" customHeight="1" x14ac:dyDescent="0.25">
      <c r="A117" s="393"/>
      <c r="B117" s="393"/>
      <c r="C117" s="400"/>
      <c r="D117" s="400"/>
      <c r="E117" s="513"/>
      <c r="F117" s="525"/>
      <c r="G117" s="510"/>
    </row>
    <row r="118" spans="1:7" ht="15" customHeight="1" x14ac:dyDescent="0.25">
      <c r="A118" s="401">
        <v>31</v>
      </c>
      <c r="B118" s="401" t="s">
        <v>89</v>
      </c>
      <c r="C118" s="402">
        <v>2324000</v>
      </c>
      <c r="D118" s="402">
        <v>0</v>
      </c>
      <c r="E118" s="526">
        <f>E119+E122+E125</f>
        <v>2637000</v>
      </c>
      <c r="F118" s="527">
        <f>F119+F122+F125</f>
        <v>127950</v>
      </c>
      <c r="G118" s="503">
        <f>G119+G122+G125</f>
        <v>2764950</v>
      </c>
    </row>
    <row r="119" spans="1:7" ht="15" customHeight="1" x14ac:dyDescent="0.25">
      <c r="A119" s="387">
        <v>311</v>
      </c>
      <c r="B119" s="387" t="s">
        <v>90</v>
      </c>
      <c r="C119" s="388">
        <v>1940000</v>
      </c>
      <c r="D119" s="388">
        <v>0</v>
      </c>
      <c r="E119" s="511">
        <f>SUM(E120:E121)</f>
        <v>2250000</v>
      </c>
      <c r="F119" s="528">
        <f>SUM(F120:F121)</f>
        <v>74400</v>
      </c>
      <c r="G119" s="506">
        <f>SUM(G120:G121)</f>
        <v>2324400</v>
      </c>
    </row>
    <row r="120" spans="1:7" ht="15" customHeight="1" x14ac:dyDescent="0.25">
      <c r="A120" s="389">
        <v>3111</v>
      </c>
      <c r="B120" s="389" t="s">
        <v>91</v>
      </c>
      <c r="C120" s="390">
        <v>893000</v>
      </c>
      <c r="D120" s="391">
        <v>0</v>
      </c>
      <c r="E120" s="507">
        <v>1100000</v>
      </c>
      <c r="F120" s="525">
        <v>0</v>
      </c>
      <c r="G120" s="509">
        <v>1100000</v>
      </c>
    </row>
    <row r="121" spans="1:7" ht="15" customHeight="1" x14ac:dyDescent="0.25">
      <c r="A121" s="389">
        <v>3111</v>
      </c>
      <c r="B121" s="389" t="s">
        <v>92</v>
      </c>
      <c r="C121" s="390">
        <v>1047000</v>
      </c>
      <c r="D121" s="391">
        <v>0</v>
      </c>
      <c r="E121" s="507">
        <v>1150000</v>
      </c>
      <c r="F121" s="525">
        <v>74400</v>
      </c>
      <c r="G121" s="509">
        <f>E121+F121</f>
        <v>1224400</v>
      </c>
    </row>
    <row r="122" spans="1:7" ht="15" customHeight="1" x14ac:dyDescent="0.25">
      <c r="A122" s="387">
        <v>312</v>
      </c>
      <c r="B122" s="387" t="s">
        <v>93</v>
      </c>
      <c r="C122" s="388">
        <v>76000</v>
      </c>
      <c r="D122" s="388">
        <v>0</v>
      </c>
      <c r="E122" s="511">
        <f>SUM(E123:E124)</f>
        <v>35000</v>
      </c>
      <c r="F122" s="528">
        <f>SUM(F123:F124)</f>
        <v>20000</v>
      </c>
      <c r="G122" s="506">
        <f>SUM(G123:G124)</f>
        <v>55000</v>
      </c>
    </row>
    <row r="123" spans="1:7" ht="15" customHeight="1" x14ac:dyDescent="0.25">
      <c r="A123" s="389">
        <v>3121</v>
      </c>
      <c r="B123" s="389" t="s">
        <v>94</v>
      </c>
      <c r="C123" s="390">
        <v>23000</v>
      </c>
      <c r="D123" s="391">
        <v>0</v>
      </c>
      <c r="E123" s="507">
        <v>12000</v>
      </c>
      <c r="F123" s="525">
        <v>8000</v>
      </c>
      <c r="G123" s="509">
        <f>E123+F123</f>
        <v>20000</v>
      </c>
    </row>
    <row r="124" spans="1:7" ht="15" customHeight="1" x14ac:dyDescent="0.25">
      <c r="A124" s="389">
        <v>3121</v>
      </c>
      <c r="B124" s="389" t="s">
        <v>95</v>
      </c>
      <c r="C124" s="390">
        <v>15000</v>
      </c>
      <c r="D124" s="391">
        <v>0</v>
      </c>
      <c r="E124" s="507">
        <v>23000</v>
      </c>
      <c r="F124" s="525">
        <v>12000</v>
      </c>
      <c r="G124" s="509">
        <f>E124+F124</f>
        <v>35000</v>
      </c>
    </row>
    <row r="125" spans="1:7" ht="15" customHeight="1" x14ac:dyDescent="0.25">
      <c r="A125" s="387">
        <v>313</v>
      </c>
      <c r="B125" s="387" t="s">
        <v>97</v>
      </c>
      <c r="C125" s="388">
        <v>308000</v>
      </c>
      <c r="D125" s="388">
        <v>0</v>
      </c>
      <c r="E125" s="511">
        <f>SUM(E126:E127)</f>
        <v>352000</v>
      </c>
      <c r="F125" s="528">
        <f>SUM(F126:F127)</f>
        <v>33550</v>
      </c>
      <c r="G125" s="506">
        <f>SUM(G126:G127)</f>
        <v>385550</v>
      </c>
    </row>
    <row r="126" spans="1:7" ht="15" customHeight="1" x14ac:dyDescent="0.25">
      <c r="A126" s="389">
        <v>3132</v>
      </c>
      <c r="B126" s="389" t="s">
        <v>98</v>
      </c>
      <c r="C126" s="390">
        <v>152000</v>
      </c>
      <c r="D126" s="391">
        <v>0</v>
      </c>
      <c r="E126" s="507">
        <v>180000</v>
      </c>
      <c r="F126" s="525">
        <v>3000</v>
      </c>
      <c r="G126" s="509">
        <f>E126+F126</f>
        <v>183000</v>
      </c>
    </row>
    <row r="127" spans="1:7" ht="15" customHeight="1" x14ac:dyDescent="0.25">
      <c r="A127" s="389">
        <v>3132</v>
      </c>
      <c r="B127" s="389" t="s">
        <v>99</v>
      </c>
      <c r="C127" s="390">
        <v>156000</v>
      </c>
      <c r="D127" s="391">
        <v>0</v>
      </c>
      <c r="E127" s="507">
        <v>172000</v>
      </c>
      <c r="F127" s="525">
        <v>30550</v>
      </c>
      <c r="G127" s="509">
        <f>E127+F127</f>
        <v>202550</v>
      </c>
    </row>
    <row r="128" spans="1:7" ht="15" customHeight="1" x14ac:dyDescent="0.25">
      <c r="A128" s="389"/>
      <c r="B128" s="389"/>
      <c r="C128" s="391"/>
      <c r="D128" s="391"/>
      <c r="E128" s="507"/>
      <c r="F128" s="525"/>
      <c r="G128" s="510"/>
    </row>
    <row r="129" spans="1:7" x14ac:dyDescent="0.25">
      <c r="A129" s="401">
        <v>32</v>
      </c>
      <c r="B129" s="401" t="s">
        <v>100</v>
      </c>
      <c r="C129" s="402">
        <v>2922820</v>
      </c>
      <c r="D129" s="402">
        <v>-118000</v>
      </c>
      <c r="E129" s="526">
        <f>E130+E135+E142+E152</f>
        <v>2958910</v>
      </c>
      <c r="F129" s="527">
        <f>F130+F135+F142+F152</f>
        <v>1329087.04</v>
      </c>
      <c r="G129" s="503">
        <f>G130+G135+G142+G152</f>
        <v>4287997.04</v>
      </c>
    </row>
    <row r="130" spans="1:7" x14ac:dyDescent="0.25">
      <c r="A130" s="387">
        <v>321</v>
      </c>
      <c r="B130" s="387" t="s">
        <v>101</v>
      </c>
      <c r="C130" s="388">
        <v>89370</v>
      </c>
      <c r="D130" s="388">
        <v>3000</v>
      </c>
      <c r="E130" s="511">
        <f>SUM(E131:E134)</f>
        <v>72100</v>
      </c>
      <c r="F130" s="528">
        <f>SUM(F131:F134)</f>
        <v>14761</v>
      </c>
      <c r="G130" s="506">
        <f>SUM(G131:G134)</f>
        <v>86861</v>
      </c>
    </row>
    <row r="131" spans="1:7" x14ac:dyDescent="0.25">
      <c r="A131" s="389">
        <v>3211</v>
      </c>
      <c r="B131" s="389" t="s">
        <v>102</v>
      </c>
      <c r="C131" s="390">
        <v>34370</v>
      </c>
      <c r="D131" s="390">
        <v>3000</v>
      </c>
      <c r="E131" s="507">
        <v>16800</v>
      </c>
      <c r="F131" s="525">
        <v>1461</v>
      </c>
      <c r="G131" s="509">
        <f>E131+F131</f>
        <v>18261</v>
      </c>
    </row>
    <row r="132" spans="1:7" x14ac:dyDescent="0.25">
      <c r="A132" s="389">
        <v>3212</v>
      </c>
      <c r="B132" s="389" t="s">
        <v>103</v>
      </c>
      <c r="C132" s="390">
        <v>24000</v>
      </c>
      <c r="D132" s="391">
        <v>0</v>
      </c>
      <c r="E132" s="507">
        <v>26200</v>
      </c>
      <c r="F132" s="525">
        <v>18900</v>
      </c>
      <c r="G132" s="509">
        <f>E132+F132</f>
        <v>45100</v>
      </c>
    </row>
    <row r="133" spans="1:7" x14ac:dyDescent="0.25">
      <c r="A133" s="389">
        <v>3213</v>
      </c>
      <c r="B133" s="389" t="s">
        <v>104</v>
      </c>
      <c r="C133" s="390">
        <v>21000</v>
      </c>
      <c r="D133" s="391">
        <v>0</v>
      </c>
      <c r="E133" s="507">
        <v>15000</v>
      </c>
      <c r="F133" s="525">
        <v>-400</v>
      </c>
      <c r="G133" s="509">
        <f>E133+F133</f>
        <v>14600</v>
      </c>
    </row>
    <row r="134" spans="1:7" x14ac:dyDescent="0.25">
      <c r="A134" s="389">
        <v>3214</v>
      </c>
      <c r="B134" s="389" t="s">
        <v>105</v>
      </c>
      <c r="C134" s="390">
        <v>10000</v>
      </c>
      <c r="D134" s="391">
        <v>0</v>
      </c>
      <c r="E134" s="507">
        <v>14100</v>
      </c>
      <c r="F134" s="525">
        <v>-5200</v>
      </c>
      <c r="G134" s="509">
        <f>E134+F134</f>
        <v>8900</v>
      </c>
    </row>
    <row r="135" spans="1:7" x14ac:dyDescent="0.25">
      <c r="A135" s="387">
        <v>322</v>
      </c>
      <c r="B135" s="387" t="s">
        <v>106</v>
      </c>
      <c r="C135" s="388">
        <v>654300</v>
      </c>
      <c r="D135" s="388">
        <v>4000</v>
      </c>
      <c r="E135" s="511">
        <f>SUM(E136:E141)</f>
        <v>775980</v>
      </c>
      <c r="F135" s="528">
        <f>SUM(F136:F141)</f>
        <v>567052.04</v>
      </c>
      <c r="G135" s="506">
        <f>SUM(G136:G141)</f>
        <v>1343032.04</v>
      </c>
    </row>
    <row r="136" spans="1:7" x14ac:dyDescent="0.25">
      <c r="A136" s="389">
        <v>3221</v>
      </c>
      <c r="B136" s="389" t="s">
        <v>107</v>
      </c>
      <c r="C136" s="390">
        <v>115500</v>
      </c>
      <c r="D136" s="390">
        <v>14000</v>
      </c>
      <c r="E136" s="507">
        <v>143480</v>
      </c>
      <c r="F136" s="525">
        <v>21690</v>
      </c>
      <c r="G136" s="509">
        <f t="shared" ref="G136:G141" si="1">E136+F136</f>
        <v>165170</v>
      </c>
    </row>
    <row r="137" spans="1:7" x14ac:dyDescent="0.25">
      <c r="A137" s="389">
        <v>3222</v>
      </c>
      <c r="B137" s="389" t="s">
        <v>108</v>
      </c>
      <c r="C137" s="390">
        <v>150000</v>
      </c>
      <c r="D137" s="391">
        <v>0</v>
      </c>
      <c r="E137" s="507">
        <v>160000</v>
      </c>
      <c r="F137" s="525">
        <v>-20437.96</v>
      </c>
      <c r="G137" s="509">
        <f t="shared" si="1"/>
        <v>139562.04</v>
      </c>
    </row>
    <row r="138" spans="1:7" x14ac:dyDescent="0.25">
      <c r="A138" s="389">
        <v>3223</v>
      </c>
      <c r="B138" s="389" t="s">
        <v>109</v>
      </c>
      <c r="C138" s="390">
        <v>266000</v>
      </c>
      <c r="D138" s="391">
        <v>0</v>
      </c>
      <c r="E138" s="507">
        <v>305000</v>
      </c>
      <c r="F138" s="525">
        <v>286600</v>
      </c>
      <c r="G138" s="509">
        <f t="shared" si="1"/>
        <v>591600</v>
      </c>
    </row>
    <row r="139" spans="1:7" x14ac:dyDescent="0.25">
      <c r="A139" s="389">
        <v>3224</v>
      </c>
      <c r="B139" s="389" t="s">
        <v>110</v>
      </c>
      <c r="C139" s="390">
        <v>111500</v>
      </c>
      <c r="D139" s="390">
        <v>-10000</v>
      </c>
      <c r="E139" s="507">
        <v>145500</v>
      </c>
      <c r="F139" s="525">
        <v>195500</v>
      </c>
      <c r="G139" s="509">
        <f t="shared" si="1"/>
        <v>341000</v>
      </c>
    </row>
    <row r="140" spans="1:7" x14ac:dyDescent="0.25">
      <c r="A140" s="389">
        <v>3225</v>
      </c>
      <c r="B140" s="389" t="s">
        <v>111</v>
      </c>
      <c r="C140" s="390">
        <v>8300</v>
      </c>
      <c r="D140" s="391">
        <v>0</v>
      </c>
      <c r="E140" s="507">
        <v>12500</v>
      </c>
      <c r="F140" s="525">
        <v>85500</v>
      </c>
      <c r="G140" s="509">
        <f t="shared" si="1"/>
        <v>98000</v>
      </c>
    </row>
    <row r="141" spans="1:7" x14ac:dyDescent="0.25">
      <c r="A141" s="389">
        <v>3227</v>
      </c>
      <c r="B141" s="389" t="s">
        <v>112</v>
      </c>
      <c r="C141" s="390">
        <v>3000</v>
      </c>
      <c r="D141" s="391">
        <v>0</v>
      </c>
      <c r="E141" s="507">
        <v>9500</v>
      </c>
      <c r="F141" s="525">
        <v>-1800</v>
      </c>
      <c r="G141" s="509">
        <f t="shared" si="1"/>
        <v>7700</v>
      </c>
    </row>
    <row r="142" spans="1:7" x14ac:dyDescent="0.25">
      <c r="A142" s="387">
        <v>323</v>
      </c>
      <c r="B142" s="387" t="s">
        <v>113</v>
      </c>
      <c r="C142" s="388">
        <v>1782100</v>
      </c>
      <c r="D142" s="388">
        <v>-29000</v>
      </c>
      <c r="E142" s="511">
        <f>SUM(E143:E151)</f>
        <v>1691530</v>
      </c>
      <c r="F142" s="528">
        <f>SUM(F143:F151)</f>
        <v>604074</v>
      </c>
      <c r="G142" s="506">
        <f>SUM(G143:G151)</f>
        <v>2295604</v>
      </c>
    </row>
    <row r="143" spans="1:7" x14ac:dyDescent="0.25">
      <c r="A143" s="389">
        <v>3231</v>
      </c>
      <c r="B143" s="389" t="s">
        <v>114</v>
      </c>
      <c r="C143" s="390">
        <v>80350</v>
      </c>
      <c r="D143" s="391">
        <v>0</v>
      </c>
      <c r="E143" s="507">
        <v>66260</v>
      </c>
      <c r="F143" s="525">
        <v>24944</v>
      </c>
      <c r="G143" s="509">
        <f t="shared" ref="G143:G151" si="2">E143+F143</f>
        <v>91204</v>
      </c>
    </row>
    <row r="144" spans="1:7" x14ac:dyDescent="0.25">
      <c r="A144" s="389">
        <v>3232</v>
      </c>
      <c r="B144" s="389" t="s">
        <v>115</v>
      </c>
      <c r="C144" s="390">
        <v>474000</v>
      </c>
      <c r="D144" s="390">
        <v>-20000</v>
      </c>
      <c r="E144" s="507">
        <v>582000</v>
      </c>
      <c r="F144" s="525">
        <v>350700</v>
      </c>
      <c r="G144" s="509">
        <f t="shared" si="2"/>
        <v>932700</v>
      </c>
    </row>
    <row r="145" spans="1:7" x14ac:dyDescent="0.25">
      <c r="A145" s="389">
        <v>3233</v>
      </c>
      <c r="B145" s="389" t="s">
        <v>116</v>
      </c>
      <c r="C145" s="390">
        <v>6000</v>
      </c>
      <c r="D145" s="391">
        <v>0</v>
      </c>
      <c r="E145" s="507">
        <v>15000</v>
      </c>
      <c r="F145" s="525">
        <v>-10000</v>
      </c>
      <c r="G145" s="509">
        <f t="shared" si="2"/>
        <v>5000</v>
      </c>
    </row>
    <row r="146" spans="1:7" x14ac:dyDescent="0.25">
      <c r="A146" s="389">
        <v>3234</v>
      </c>
      <c r="B146" s="389" t="s">
        <v>117</v>
      </c>
      <c r="C146" s="390">
        <v>592300</v>
      </c>
      <c r="D146" s="390">
        <v>-20000</v>
      </c>
      <c r="E146" s="507">
        <v>507800</v>
      </c>
      <c r="F146" s="525">
        <v>-54050</v>
      </c>
      <c r="G146" s="509">
        <f t="shared" si="2"/>
        <v>453750</v>
      </c>
    </row>
    <row r="147" spans="1:7" x14ac:dyDescent="0.25">
      <c r="A147" s="389">
        <v>3235</v>
      </c>
      <c r="B147" s="389" t="s">
        <v>453</v>
      </c>
      <c r="C147" s="390"/>
      <c r="D147" s="390"/>
      <c r="E147" s="507">
        <v>0</v>
      </c>
      <c r="F147" s="525">
        <v>8500</v>
      </c>
      <c r="G147" s="509">
        <f t="shared" si="2"/>
        <v>8500</v>
      </c>
    </row>
    <row r="148" spans="1:7" x14ac:dyDescent="0.25">
      <c r="A148" s="389">
        <v>3236</v>
      </c>
      <c r="B148" s="389" t="s">
        <v>118</v>
      </c>
      <c r="C148" s="390">
        <v>29000</v>
      </c>
      <c r="D148" s="391">
        <v>0</v>
      </c>
      <c r="E148" s="507">
        <v>30650</v>
      </c>
      <c r="F148" s="525">
        <v>-8950</v>
      </c>
      <c r="G148" s="509">
        <f t="shared" si="2"/>
        <v>21700</v>
      </c>
    </row>
    <row r="149" spans="1:7" x14ac:dyDescent="0.25">
      <c r="A149" s="389">
        <v>3237</v>
      </c>
      <c r="B149" s="389" t="s">
        <v>119</v>
      </c>
      <c r="C149" s="390">
        <v>390000</v>
      </c>
      <c r="D149" s="390">
        <v>21000</v>
      </c>
      <c r="E149" s="507">
        <v>261920</v>
      </c>
      <c r="F149" s="525">
        <v>70380</v>
      </c>
      <c r="G149" s="509">
        <f t="shared" si="2"/>
        <v>332300</v>
      </c>
    </row>
    <row r="150" spans="1:7" x14ac:dyDescent="0.25">
      <c r="A150" s="389">
        <v>3238</v>
      </c>
      <c r="B150" s="389" t="s">
        <v>120</v>
      </c>
      <c r="C150" s="390">
        <v>61000</v>
      </c>
      <c r="D150" s="391">
        <v>0</v>
      </c>
      <c r="E150" s="507">
        <v>67000</v>
      </c>
      <c r="F150" s="525">
        <v>196550</v>
      </c>
      <c r="G150" s="509">
        <f t="shared" si="2"/>
        <v>263550</v>
      </c>
    </row>
    <row r="151" spans="1:7" x14ac:dyDescent="0.25">
      <c r="A151" s="389">
        <v>3239</v>
      </c>
      <c r="B151" s="389" t="s">
        <v>121</v>
      </c>
      <c r="C151" s="390">
        <v>149450</v>
      </c>
      <c r="D151" s="390">
        <v>-10000</v>
      </c>
      <c r="E151" s="507">
        <v>160900</v>
      </c>
      <c r="F151" s="525">
        <v>26000</v>
      </c>
      <c r="G151" s="509">
        <f t="shared" si="2"/>
        <v>186900</v>
      </c>
    </row>
    <row r="152" spans="1:7" x14ac:dyDescent="0.25">
      <c r="A152" s="387">
        <v>329</v>
      </c>
      <c r="B152" s="387" t="s">
        <v>122</v>
      </c>
      <c r="C152" s="388">
        <v>397050</v>
      </c>
      <c r="D152" s="388">
        <v>-96000</v>
      </c>
      <c r="E152" s="511">
        <f>SUM(E153:E158)</f>
        <v>419300</v>
      </c>
      <c r="F152" s="528">
        <f>SUM(F153:F158)</f>
        <v>143200</v>
      </c>
      <c r="G152" s="506">
        <f>SUM(G153:G158)</f>
        <v>562500</v>
      </c>
    </row>
    <row r="153" spans="1:7" x14ac:dyDescent="0.25">
      <c r="A153" s="389">
        <v>3292</v>
      </c>
      <c r="B153" s="389" t="s">
        <v>124</v>
      </c>
      <c r="C153" s="390">
        <v>24000</v>
      </c>
      <c r="D153" s="391">
        <v>0</v>
      </c>
      <c r="E153" s="507">
        <v>17000</v>
      </c>
      <c r="F153" s="525">
        <v>5000</v>
      </c>
      <c r="G153" s="509">
        <f t="shared" ref="G153:G158" si="3">E153+F153</f>
        <v>22000</v>
      </c>
    </row>
    <row r="154" spans="1:7" x14ac:dyDescent="0.25">
      <c r="A154" s="389">
        <v>3293</v>
      </c>
      <c r="B154" s="389" t="s">
        <v>125</v>
      </c>
      <c r="C154" s="390">
        <v>151250</v>
      </c>
      <c r="D154" s="390">
        <v>-50000</v>
      </c>
      <c r="E154" s="507">
        <v>120700</v>
      </c>
      <c r="F154" s="525">
        <v>200</v>
      </c>
      <c r="G154" s="509">
        <f t="shared" si="3"/>
        <v>120900</v>
      </c>
    </row>
    <row r="155" spans="1:7" x14ac:dyDescent="0.25">
      <c r="A155" s="389">
        <v>3294</v>
      </c>
      <c r="B155" s="389" t="s">
        <v>126</v>
      </c>
      <c r="C155" s="391">
        <v>500</v>
      </c>
      <c r="D155" s="390">
        <v>18000</v>
      </c>
      <c r="E155" s="507">
        <v>21400</v>
      </c>
      <c r="F155" s="525">
        <v>0</v>
      </c>
      <c r="G155" s="509">
        <f t="shared" si="3"/>
        <v>21400</v>
      </c>
    </row>
    <row r="156" spans="1:7" x14ac:dyDescent="0.25">
      <c r="A156" s="389">
        <v>3295</v>
      </c>
      <c r="B156" s="389" t="s">
        <v>127</v>
      </c>
      <c r="C156" s="390">
        <v>10300</v>
      </c>
      <c r="D156" s="390">
        <v>21000</v>
      </c>
      <c r="E156" s="507">
        <v>48200</v>
      </c>
      <c r="F156" s="525">
        <v>96000</v>
      </c>
      <c r="G156" s="509">
        <f t="shared" si="3"/>
        <v>144200</v>
      </c>
    </row>
    <row r="157" spans="1:7" x14ac:dyDescent="0.25">
      <c r="A157" s="389">
        <v>3296</v>
      </c>
      <c r="B157" s="389" t="s">
        <v>128</v>
      </c>
      <c r="C157" s="390">
        <v>200000</v>
      </c>
      <c r="D157" s="390">
        <v>-100000</v>
      </c>
      <c r="E157" s="507">
        <v>201000</v>
      </c>
      <c r="F157" s="525">
        <v>1000</v>
      </c>
      <c r="G157" s="509">
        <f t="shared" si="3"/>
        <v>202000</v>
      </c>
    </row>
    <row r="158" spans="1:7" x14ac:dyDescent="0.25">
      <c r="A158" s="389">
        <v>3299</v>
      </c>
      <c r="B158" s="389" t="s">
        <v>129</v>
      </c>
      <c r="C158" s="390">
        <v>11000</v>
      </c>
      <c r="D158" s="390">
        <v>10000</v>
      </c>
      <c r="E158" s="507">
        <v>11000</v>
      </c>
      <c r="F158" s="525">
        <v>41000</v>
      </c>
      <c r="G158" s="509">
        <f t="shared" si="3"/>
        <v>52000</v>
      </c>
    </row>
    <row r="159" spans="1:7" x14ac:dyDescent="0.25">
      <c r="A159" s="389"/>
      <c r="B159" s="389"/>
      <c r="C159" s="391"/>
      <c r="D159" s="391"/>
      <c r="E159" s="507"/>
      <c r="F159" s="525"/>
      <c r="G159" s="510"/>
    </row>
    <row r="160" spans="1:7" x14ac:dyDescent="0.25">
      <c r="A160" s="401">
        <v>34</v>
      </c>
      <c r="B160" s="401" t="s">
        <v>130</v>
      </c>
      <c r="C160" s="402">
        <v>52000</v>
      </c>
      <c r="D160" s="402">
        <v>0</v>
      </c>
      <c r="E160" s="526">
        <f>E161</f>
        <v>67210</v>
      </c>
      <c r="F160" s="527">
        <f>F161</f>
        <v>18560</v>
      </c>
      <c r="G160" s="503">
        <f>G161</f>
        <v>85770</v>
      </c>
    </row>
    <row r="161" spans="1:7" x14ac:dyDescent="0.25">
      <c r="A161" s="387">
        <v>343</v>
      </c>
      <c r="B161" s="387" t="s">
        <v>131</v>
      </c>
      <c r="C161" s="388">
        <v>52000</v>
      </c>
      <c r="D161" s="388">
        <v>0</v>
      </c>
      <c r="E161" s="511">
        <f>SUM(E162:E165)</f>
        <v>67210</v>
      </c>
      <c r="F161" s="528">
        <f>SUM(F162:F165)</f>
        <v>18560</v>
      </c>
      <c r="G161" s="506">
        <f>SUM(G162:G165)</f>
        <v>85770</v>
      </c>
    </row>
    <row r="162" spans="1:7" x14ac:dyDescent="0.25">
      <c r="A162" s="389">
        <v>3431</v>
      </c>
      <c r="B162" s="389" t="s">
        <v>132</v>
      </c>
      <c r="C162" s="390">
        <v>17000</v>
      </c>
      <c r="D162" s="391">
        <v>0</v>
      </c>
      <c r="E162" s="507">
        <v>19500</v>
      </c>
      <c r="F162" s="525">
        <v>11250</v>
      </c>
      <c r="G162" s="509">
        <f>E162+F162</f>
        <v>30750</v>
      </c>
    </row>
    <row r="163" spans="1:7" x14ac:dyDescent="0.25">
      <c r="A163" s="389">
        <v>3432</v>
      </c>
      <c r="B163" s="389" t="s">
        <v>552</v>
      </c>
      <c r="C163" s="390"/>
      <c r="D163" s="391"/>
      <c r="E163" s="507">
        <v>10</v>
      </c>
      <c r="F163" s="525">
        <v>0</v>
      </c>
      <c r="G163" s="509">
        <f>E163+F163</f>
        <v>10</v>
      </c>
    </row>
    <row r="164" spans="1:7" x14ac:dyDescent="0.25">
      <c r="A164" s="389">
        <v>3433</v>
      </c>
      <c r="B164" s="389" t="s">
        <v>133</v>
      </c>
      <c r="C164" s="391">
        <v>0</v>
      </c>
      <c r="D164" s="391">
        <v>0</v>
      </c>
      <c r="E164" s="507">
        <v>500</v>
      </c>
      <c r="F164" s="525">
        <v>-490</v>
      </c>
      <c r="G164" s="509">
        <f>E164+F164</f>
        <v>10</v>
      </c>
    </row>
    <row r="165" spans="1:7" x14ac:dyDescent="0.25">
      <c r="A165" s="389">
        <v>3434</v>
      </c>
      <c r="B165" s="389" t="s">
        <v>134</v>
      </c>
      <c r="C165" s="390">
        <v>35000</v>
      </c>
      <c r="D165" s="391">
        <v>0</v>
      </c>
      <c r="E165" s="507">
        <v>47200</v>
      </c>
      <c r="F165" s="525">
        <v>7800</v>
      </c>
      <c r="G165" s="509">
        <f>E165+F165</f>
        <v>55000</v>
      </c>
    </row>
    <row r="166" spans="1:7" x14ac:dyDescent="0.25">
      <c r="A166" s="389"/>
      <c r="B166" s="389"/>
      <c r="C166" s="391"/>
      <c r="D166" s="391"/>
      <c r="E166" s="507"/>
      <c r="F166" s="525"/>
      <c r="G166" s="510"/>
    </row>
    <row r="167" spans="1:7" x14ac:dyDescent="0.25">
      <c r="A167" s="401">
        <v>35</v>
      </c>
      <c r="B167" s="401" t="s">
        <v>135</v>
      </c>
      <c r="C167" s="402">
        <v>70000</v>
      </c>
      <c r="D167" s="402">
        <v>-20000</v>
      </c>
      <c r="E167" s="526">
        <f t="shared" ref="E167:G168" si="4">E168</f>
        <v>27000</v>
      </c>
      <c r="F167" s="527">
        <f t="shared" si="4"/>
        <v>0</v>
      </c>
      <c r="G167" s="503">
        <f t="shared" si="4"/>
        <v>27000</v>
      </c>
    </row>
    <row r="168" spans="1:7" x14ac:dyDescent="0.25">
      <c r="A168" s="387">
        <v>352</v>
      </c>
      <c r="B168" s="387" t="s">
        <v>136</v>
      </c>
      <c r="C168" s="388">
        <v>70000</v>
      </c>
      <c r="D168" s="388">
        <v>-20000</v>
      </c>
      <c r="E168" s="511">
        <f t="shared" si="4"/>
        <v>27000</v>
      </c>
      <c r="F168" s="528">
        <f t="shared" si="4"/>
        <v>0</v>
      </c>
      <c r="G168" s="506">
        <f t="shared" si="4"/>
        <v>27000</v>
      </c>
    </row>
    <row r="169" spans="1:7" x14ac:dyDescent="0.25">
      <c r="A169" s="389">
        <v>3522</v>
      </c>
      <c r="B169" s="389" t="s">
        <v>137</v>
      </c>
      <c r="C169" s="390">
        <v>70000</v>
      </c>
      <c r="D169" s="390">
        <v>-20000</v>
      </c>
      <c r="E169" s="507">
        <v>27000</v>
      </c>
      <c r="F169" s="525">
        <v>0</v>
      </c>
      <c r="G169" s="509">
        <f>E169+F169</f>
        <v>27000</v>
      </c>
    </row>
    <row r="170" spans="1:7" x14ac:dyDescent="0.25">
      <c r="A170" s="389"/>
      <c r="B170" s="389"/>
      <c r="C170" s="391"/>
      <c r="D170" s="391"/>
      <c r="E170" s="507"/>
      <c r="F170" s="525"/>
      <c r="G170" s="510"/>
    </row>
    <row r="171" spans="1:7" ht="24" x14ac:dyDescent="0.25">
      <c r="A171" s="403">
        <v>36</v>
      </c>
      <c r="B171" s="403" t="s">
        <v>138</v>
      </c>
      <c r="C171" s="404">
        <v>10000</v>
      </c>
      <c r="D171" s="404">
        <v>0</v>
      </c>
      <c r="E171" s="526">
        <f>E172</f>
        <v>66000</v>
      </c>
      <c r="F171" s="527">
        <f>F172</f>
        <v>-23840</v>
      </c>
      <c r="G171" s="503">
        <f>G172</f>
        <v>42160</v>
      </c>
    </row>
    <row r="172" spans="1:7" x14ac:dyDescent="0.25">
      <c r="A172" s="387">
        <v>363</v>
      </c>
      <c r="B172" s="387" t="s">
        <v>139</v>
      </c>
      <c r="C172" s="388">
        <v>10000</v>
      </c>
      <c r="D172" s="388">
        <v>0</v>
      </c>
      <c r="E172" s="511">
        <f>SUM(E173:E174)</f>
        <v>66000</v>
      </c>
      <c r="F172" s="528">
        <f>SUM(F173:F174)</f>
        <v>-23840</v>
      </c>
      <c r="G172" s="506">
        <f>SUM(G173:G174)</f>
        <v>42160</v>
      </c>
    </row>
    <row r="173" spans="1:7" x14ac:dyDescent="0.25">
      <c r="A173" s="389">
        <v>3631</v>
      </c>
      <c r="B173" s="389" t="s">
        <v>140</v>
      </c>
      <c r="C173" s="390">
        <v>10000</v>
      </c>
      <c r="D173" s="391">
        <v>0</v>
      </c>
      <c r="E173" s="507">
        <v>6000</v>
      </c>
      <c r="F173" s="525">
        <v>-3840</v>
      </c>
      <c r="G173" s="509">
        <f>E173+F173</f>
        <v>2160</v>
      </c>
    </row>
    <row r="174" spans="1:7" x14ac:dyDescent="0.25">
      <c r="A174" s="389">
        <v>3632</v>
      </c>
      <c r="B174" s="389" t="s">
        <v>559</v>
      </c>
      <c r="C174" s="390"/>
      <c r="D174" s="391"/>
      <c r="E174" s="507">
        <v>60000</v>
      </c>
      <c r="F174" s="525">
        <v>-20000</v>
      </c>
      <c r="G174" s="509">
        <f>E174+F174</f>
        <v>40000</v>
      </c>
    </row>
    <row r="175" spans="1:7" x14ac:dyDescent="0.25">
      <c r="A175" s="389"/>
      <c r="B175" s="389"/>
      <c r="C175" s="391"/>
      <c r="D175" s="391"/>
      <c r="E175" s="507"/>
      <c r="F175" s="525"/>
      <c r="G175" s="510"/>
    </row>
    <row r="176" spans="1:7" x14ac:dyDescent="0.25">
      <c r="A176" s="403">
        <v>37</v>
      </c>
      <c r="B176" s="403" t="s">
        <v>141</v>
      </c>
      <c r="C176" s="404">
        <v>253000</v>
      </c>
      <c r="D176" s="404">
        <v>-30000</v>
      </c>
      <c r="E176" s="526">
        <f>E177</f>
        <v>289500</v>
      </c>
      <c r="F176" s="527">
        <f>F177</f>
        <v>55200</v>
      </c>
      <c r="G176" s="503">
        <f>G177</f>
        <v>344700</v>
      </c>
    </row>
    <row r="177" spans="1:7" x14ac:dyDescent="0.25">
      <c r="A177" s="387">
        <v>372</v>
      </c>
      <c r="B177" s="387" t="s">
        <v>142</v>
      </c>
      <c r="C177" s="388">
        <v>253000</v>
      </c>
      <c r="D177" s="388">
        <v>-30000</v>
      </c>
      <c r="E177" s="511">
        <f>SUM(E178:E179)</f>
        <v>289500</v>
      </c>
      <c r="F177" s="528">
        <f>SUM(F178:F179)</f>
        <v>55200</v>
      </c>
      <c r="G177" s="506">
        <f>SUM(G178:G179)</f>
        <v>344700</v>
      </c>
    </row>
    <row r="178" spans="1:7" x14ac:dyDescent="0.25">
      <c r="A178" s="389">
        <v>3721</v>
      </c>
      <c r="B178" s="389" t="s">
        <v>143</v>
      </c>
      <c r="C178" s="390">
        <v>208000</v>
      </c>
      <c r="D178" s="390">
        <v>-30000</v>
      </c>
      <c r="E178" s="507">
        <v>234500</v>
      </c>
      <c r="F178" s="525">
        <v>18500</v>
      </c>
      <c r="G178" s="509">
        <f>E178+F178</f>
        <v>253000</v>
      </c>
    </row>
    <row r="179" spans="1:7" x14ac:dyDescent="0.25">
      <c r="A179" s="389">
        <v>3722</v>
      </c>
      <c r="B179" s="389" t="s">
        <v>144</v>
      </c>
      <c r="C179" s="390">
        <v>45000</v>
      </c>
      <c r="D179" s="391">
        <v>0</v>
      </c>
      <c r="E179" s="507">
        <v>55000</v>
      </c>
      <c r="F179" s="525">
        <v>36700</v>
      </c>
      <c r="G179" s="509">
        <f>E179+F179</f>
        <v>91700</v>
      </c>
    </row>
    <row r="180" spans="1:7" x14ac:dyDescent="0.25">
      <c r="A180" s="389"/>
      <c r="B180" s="389"/>
      <c r="C180" s="391"/>
      <c r="D180" s="391"/>
      <c r="E180" s="507"/>
      <c r="F180" s="525"/>
      <c r="G180" s="510"/>
    </row>
    <row r="181" spans="1:7" x14ac:dyDescent="0.25">
      <c r="A181" s="401">
        <v>38</v>
      </c>
      <c r="B181" s="401" t="s">
        <v>145</v>
      </c>
      <c r="C181" s="402">
        <v>897000</v>
      </c>
      <c r="D181" s="402">
        <v>-241000</v>
      </c>
      <c r="E181" s="526">
        <f t="shared" ref="E181:G182" si="5">E182</f>
        <v>1071000</v>
      </c>
      <c r="F181" s="527">
        <f t="shared" si="5"/>
        <v>278700</v>
      </c>
      <c r="G181" s="503">
        <f t="shared" si="5"/>
        <v>1349700</v>
      </c>
    </row>
    <row r="182" spans="1:7" x14ac:dyDescent="0.25">
      <c r="A182" s="387">
        <v>381</v>
      </c>
      <c r="B182" s="387" t="s">
        <v>73</v>
      </c>
      <c r="C182" s="388">
        <v>897000</v>
      </c>
      <c r="D182" s="388">
        <v>-241000</v>
      </c>
      <c r="E182" s="511">
        <f t="shared" si="5"/>
        <v>1071000</v>
      </c>
      <c r="F182" s="528">
        <f t="shared" si="5"/>
        <v>278700</v>
      </c>
      <c r="G182" s="506">
        <f t="shared" si="5"/>
        <v>1349700</v>
      </c>
    </row>
    <row r="183" spans="1:7" x14ac:dyDescent="0.25">
      <c r="A183" s="389">
        <v>3811</v>
      </c>
      <c r="B183" s="389" t="s">
        <v>146</v>
      </c>
      <c r="C183" s="390">
        <v>897000</v>
      </c>
      <c r="D183" s="390">
        <v>-241000</v>
      </c>
      <c r="E183" s="507">
        <v>1071000</v>
      </c>
      <c r="F183" s="525">
        <v>278700</v>
      </c>
      <c r="G183" s="509">
        <f>E183+F183</f>
        <v>1349700</v>
      </c>
    </row>
    <row r="184" spans="1:7" x14ac:dyDescent="0.25">
      <c r="A184" s="389"/>
      <c r="B184" s="389"/>
      <c r="C184" s="390"/>
      <c r="D184" s="390"/>
      <c r="E184" s="507"/>
      <c r="F184" s="525"/>
      <c r="G184" s="510"/>
    </row>
    <row r="185" spans="1:7" ht="25.5" x14ac:dyDescent="0.25">
      <c r="A185" s="380">
        <v>4</v>
      </c>
      <c r="B185" s="380" t="s">
        <v>147</v>
      </c>
      <c r="C185" s="381">
        <v>4090000</v>
      </c>
      <c r="D185" s="381">
        <v>-1569000</v>
      </c>
      <c r="E185" s="498">
        <f>E187+E191+E209</f>
        <v>3783700</v>
      </c>
      <c r="F185" s="524">
        <f>F187+F191+F209</f>
        <v>89770</v>
      </c>
      <c r="G185" s="500">
        <f>G187+G191+G209</f>
        <v>3873470</v>
      </c>
    </row>
    <row r="186" spans="1:7" x14ac:dyDescent="0.25">
      <c r="A186" s="393"/>
      <c r="B186" s="393"/>
      <c r="C186" s="400"/>
      <c r="D186" s="400"/>
      <c r="E186" s="513"/>
      <c r="F186" s="525"/>
      <c r="G186" s="510"/>
    </row>
    <row r="187" spans="1:7" x14ac:dyDescent="0.25">
      <c r="A187" s="401">
        <v>41</v>
      </c>
      <c r="B187" s="401" t="s">
        <v>561</v>
      </c>
      <c r="C187" s="402">
        <v>3140000</v>
      </c>
      <c r="D187" s="402">
        <v>-669000</v>
      </c>
      <c r="E187" s="526">
        <f t="shared" ref="E187:G188" si="6">SUM(E188)</f>
        <v>300000</v>
      </c>
      <c r="F187" s="527">
        <f t="shared" si="6"/>
        <v>-100000</v>
      </c>
      <c r="G187" s="503">
        <f t="shared" si="6"/>
        <v>200000</v>
      </c>
    </row>
    <row r="188" spans="1:7" x14ac:dyDescent="0.25">
      <c r="A188" s="691">
        <v>411</v>
      </c>
      <c r="B188" s="691" t="s">
        <v>506</v>
      </c>
      <c r="C188" s="692"/>
      <c r="D188" s="692"/>
      <c r="E188" s="535">
        <f t="shared" si="6"/>
        <v>300000</v>
      </c>
      <c r="F188" s="536">
        <f t="shared" si="6"/>
        <v>-100000</v>
      </c>
      <c r="G188" s="516">
        <f t="shared" si="6"/>
        <v>200000</v>
      </c>
    </row>
    <row r="189" spans="1:7" x14ac:dyDescent="0.25">
      <c r="A189" s="678">
        <v>4111</v>
      </c>
      <c r="B189" s="678" t="s">
        <v>562</v>
      </c>
      <c r="C189" s="690"/>
      <c r="D189" s="690"/>
      <c r="E189" s="636">
        <v>300000</v>
      </c>
      <c r="F189" s="635">
        <v>-100000</v>
      </c>
      <c r="G189" s="606">
        <f>E189+F189</f>
        <v>200000</v>
      </c>
    </row>
    <row r="190" spans="1:7" x14ac:dyDescent="0.25">
      <c r="A190" s="678"/>
      <c r="B190" s="678"/>
      <c r="C190" s="690"/>
      <c r="D190" s="690"/>
      <c r="E190" s="636"/>
      <c r="F190" s="635"/>
      <c r="G190" s="606"/>
    </row>
    <row r="191" spans="1:7" x14ac:dyDescent="0.25">
      <c r="A191" s="401">
        <v>42</v>
      </c>
      <c r="B191" s="401" t="s">
        <v>560</v>
      </c>
      <c r="C191" s="402"/>
      <c r="D191" s="402"/>
      <c r="E191" s="526">
        <f>E192+E196+E201+E203+E205</f>
        <v>2933700</v>
      </c>
      <c r="F191" s="527">
        <f>F192+F196+F201+F203+F205</f>
        <v>-200230</v>
      </c>
      <c r="G191" s="503">
        <f>G192+G196+G201+G203+G205</f>
        <v>2733470</v>
      </c>
    </row>
    <row r="192" spans="1:7" x14ac:dyDescent="0.25">
      <c r="A192" s="451">
        <v>421</v>
      </c>
      <c r="B192" s="451" t="s">
        <v>149</v>
      </c>
      <c r="C192" s="455">
        <v>2430000</v>
      </c>
      <c r="D192" s="455">
        <v>-725000</v>
      </c>
      <c r="E192" s="504">
        <f>SUM(E193:E195)</f>
        <v>2400000</v>
      </c>
      <c r="F192" s="528">
        <f>SUM(F193:F195)</f>
        <v>-359100</v>
      </c>
      <c r="G192" s="506">
        <f>SUM(G193:G195)</f>
        <v>2040900</v>
      </c>
    </row>
    <row r="193" spans="1:7" x14ac:dyDescent="0.25">
      <c r="A193" s="389">
        <v>4212</v>
      </c>
      <c r="B193" s="389" t="s">
        <v>150</v>
      </c>
      <c r="C193" s="390">
        <v>380000</v>
      </c>
      <c r="D193" s="390">
        <v>-120000</v>
      </c>
      <c r="E193" s="507">
        <v>330000</v>
      </c>
      <c r="F193" s="525">
        <v>93400</v>
      </c>
      <c r="G193" s="509">
        <f>E193+F193</f>
        <v>423400</v>
      </c>
    </row>
    <row r="194" spans="1:7" x14ac:dyDescent="0.25">
      <c r="A194" s="389">
        <v>4213</v>
      </c>
      <c r="B194" s="389" t="s">
        <v>151</v>
      </c>
      <c r="C194" s="390">
        <v>200000</v>
      </c>
      <c r="D194" s="390">
        <v>-45000</v>
      </c>
      <c r="E194" s="507">
        <v>1000000</v>
      </c>
      <c r="F194" s="525">
        <v>-30000</v>
      </c>
      <c r="G194" s="509">
        <f>E194+F194</f>
        <v>970000</v>
      </c>
    </row>
    <row r="195" spans="1:7" x14ac:dyDescent="0.25">
      <c r="A195" s="389">
        <v>4214</v>
      </c>
      <c r="B195" s="389" t="s">
        <v>152</v>
      </c>
      <c r="C195" s="390">
        <v>1850000</v>
      </c>
      <c r="D195" s="390">
        <v>-560000</v>
      </c>
      <c r="E195" s="507">
        <v>1070000</v>
      </c>
      <c r="F195" s="525">
        <v>-422500</v>
      </c>
      <c r="G195" s="509">
        <f>E195+F195</f>
        <v>647500</v>
      </c>
    </row>
    <row r="196" spans="1:7" x14ac:dyDescent="0.25">
      <c r="A196" s="387">
        <v>422</v>
      </c>
      <c r="B196" s="387" t="s">
        <v>153</v>
      </c>
      <c r="C196" s="388">
        <v>25000</v>
      </c>
      <c r="D196" s="388">
        <v>56000</v>
      </c>
      <c r="E196" s="511">
        <f>SUM(E197:E200)</f>
        <v>40700</v>
      </c>
      <c r="F196" s="528">
        <f>SUM(F197:F200)</f>
        <v>191470</v>
      </c>
      <c r="G196" s="506">
        <f>SUM(G197:G200)</f>
        <v>232170</v>
      </c>
    </row>
    <row r="197" spans="1:7" x14ac:dyDescent="0.25">
      <c r="A197" s="389">
        <v>4221</v>
      </c>
      <c r="B197" s="389" t="s">
        <v>154</v>
      </c>
      <c r="C197" s="390">
        <v>5000</v>
      </c>
      <c r="D197" s="390">
        <v>1000</v>
      </c>
      <c r="E197" s="507">
        <v>0</v>
      </c>
      <c r="F197" s="525">
        <v>16920</v>
      </c>
      <c r="G197" s="509">
        <f>E197+F197</f>
        <v>16920</v>
      </c>
    </row>
    <row r="198" spans="1:7" x14ac:dyDescent="0.25">
      <c r="A198" s="389">
        <v>4222</v>
      </c>
      <c r="B198" s="389" t="s">
        <v>155</v>
      </c>
      <c r="C198" s="391">
        <v>0</v>
      </c>
      <c r="D198" s="390">
        <v>5000</v>
      </c>
      <c r="E198" s="507">
        <v>0</v>
      </c>
      <c r="F198" s="525">
        <v>19600</v>
      </c>
      <c r="G198" s="509">
        <f>E198+F198</f>
        <v>19600</v>
      </c>
    </row>
    <row r="199" spans="1:7" x14ac:dyDescent="0.25">
      <c r="A199" s="389">
        <v>4223</v>
      </c>
      <c r="B199" s="389" t="s">
        <v>563</v>
      </c>
      <c r="C199" s="391"/>
      <c r="D199" s="390"/>
      <c r="E199" s="507">
        <v>0</v>
      </c>
      <c r="F199" s="525">
        <v>5500</v>
      </c>
      <c r="G199" s="509">
        <f>E199+F199</f>
        <v>5500</v>
      </c>
    </row>
    <row r="200" spans="1:7" x14ac:dyDescent="0.25">
      <c r="A200" s="389">
        <v>4227</v>
      </c>
      <c r="B200" s="389" t="s">
        <v>156</v>
      </c>
      <c r="C200" s="390">
        <v>20000</v>
      </c>
      <c r="D200" s="390">
        <v>50000</v>
      </c>
      <c r="E200" s="507">
        <v>40700</v>
      </c>
      <c r="F200" s="525">
        <v>149450</v>
      </c>
      <c r="G200" s="509">
        <f>E200+F200</f>
        <v>190150</v>
      </c>
    </row>
    <row r="201" spans="1:7" x14ac:dyDescent="0.25">
      <c r="A201" s="451">
        <v>423</v>
      </c>
      <c r="B201" s="451" t="s">
        <v>525</v>
      </c>
      <c r="C201" s="455"/>
      <c r="D201" s="455"/>
      <c r="E201" s="504">
        <f>SUM(E202)</f>
        <v>0</v>
      </c>
      <c r="F201" s="528">
        <f>SUM(F202)</f>
        <v>30000</v>
      </c>
      <c r="G201" s="506">
        <f>SUM(G202)</f>
        <v>30000</v>
      </c>
    </row>
    <row r="202" spans="1:7" x14ac:dyDescent="0.25">
      <c r="A202" s="389">
        <v>4231</v>
      </c>
      <c r="B202" s="389" t="s">
        <v>526</v>
      </c>
      <c r="C202" s="390"/>
      <c r="D202" s="390"/>
      <c r="E202" s="507">
        <v>0</v>
      </c>
      <c r="F202" s="525">
        <v>30000</v>
      </c>
      <c r="G202" s="509">
        <f>E202+F202</f>
        <v>30000</v>
      </c>
    </row>
    <row r="203" spans="1:7" x14ac:dyDescent="0.25">
      <c r="A203" s="387">
        <v>424</v>
      </c>
      <c r="B203" s="387" t="s">
        <v>157</v>
      </c>
      <c r="C203" s="388">
        <v>25000</v>
      </c>
      <c r="D203" s="388">
        <v>0</v>
      </c>
      <c r="E203" s="511">
        <f>SUM(E204)</f>
        <v>33000</v>
      </c>
      <c r="F203" s="528">
        <f>SUM(F204)</f>
        <v>1200</v>
      </c>
      <c r="G203" s="506">
        <f>SUM(G204)</f>
        <v>34200</v>
      </c>
    </row>
    <row r="204" spans="1:7" x14ac:dyDescent="0.25">
      <c r="A204" s="389">
        <v>4241</v>
      </c>
      <c r="B204" s="389" t="s">
        <v>158</v>
      </c>
      <c r="C204" s="390">
        <v>25000</v>
      </c>
      <c r="D204" s="391">
        <v>0</v>
      </c>
      <c r="E204" s="507">
        <v>33000</v>
      </c>
      <c r="F204" s="525">
        <v>1200</v>
      </c>
      <c r="G204" s="509">
        <f>E204+F204</f>
        <v>34200</v>
      </c>
    </row>
    <row r="205" spans="1:7" x14ac:dyDescent="0.25">
      <c r="A205" s="387">
        <v>426</v>
      </c>
      <c r="B205" s="387" t="s">
        <v>159</v>
      </c>
      <c r="C205" s="388">
        <v>660000</v>
      </c>
      <c r="D205" s="388">
        <v>0</v>
      </c>
      <c r="E205" s="511">
        <f>SUM(E206:E207)</f>
        <v>460000</v>
      </c>
      <c r="F205" s="528">
        <f>SUM(F206:F207)</f>
        <v>-63800</v>
      </c>
      <c r="G205" s="506">
        <f>SUM(G206:G207)</f>
        <v>396200</v>
      </c>
    </row>
    <row r="206" spans="1:7" x14ac:dyDescent="0.25">
      <c r="A206" s="678">
        <v>4262</v>
      </c>
      <c r="B206" s="678" t="s">
        <v>499</v>
      </c>
      <c r="C206" s="690"/>
      <c r="D206" s="690"/>
      <c r="E206" s="636">
        <v>0</v>
      </c>
      <c r="F206" s="635">
        <v>16200</v>
      </c>
      <c r="G206" s="606">
        <f>E206+F206</f>
        <v>16200</v>
      </c>
    </row>
    <row r="207" spans="1:7" ht="24" x14ac:dyDescent="0.25">
      <c r="A207" s="389">
        <v>4263</v>
      </c>
      <c r="B207" s="389" t="s">
        <v>160</v>
      </c>
      <c r="C207" s="390">
        <v>660000</v>
      </c>
      <c r="D207" s="391">
        <v>0</v>
      </c>
      <c r="E207" s="507">
        <v>460000</v>
      </c>
      <c r="F207" s="525">
        <v>-80000</v>
      </c>
      <c r="G207" s="509">
        <f>E207+F207</f>
        <v>380000</v>
      </c>
    </row>
    <row r="208" spans="1:7" x14ac:dyDescent="0.25">
      <c r="A208" s="389"/>
      <c r="B208" s="389"/>
      <c r="C208" s="391"/>
      <c r="D208" s="391"/>
      <c r="E208" s="507"/>
      <c r="F208" s="525"/>
      <c r="G208" s="510"/>
    </row>
    <row r="209" spans="1:9" ht="24.75" customHeight="1" x14ac:dyDescent="0.25">
      <c r="A209" s="456">
        <v>45</v>
      </c>
      <c r="B209" s="456" t="s">
        <v>161</v>
      </c>
      <c r="C209" s="693">
        <v>950000</v>
      </c>
      <c r="D209" s="693">
        <v>-900000</v>
      </c>
      <c r="E209" s="501">
        <f>SUM(E210)</f>
        <v>550000</v>
      </c>
      <c r="F209" s="527">
        <f>F210</f>
        <v>390000</v>
      </c>
      <c r="G209" s="503">
        <f>G210</f>
        <v>940000</v>
      </c>
    </row>
    <row r="210" spans="1:9" x14ac:dyDescent="0.25">
      <c r="A210" s="451">
        <v>451</v>
      </c>
      <c r="B210" s="451" t="s">
        <v>162</v>
      </c>
      <c r="C210" s="455">
        <v>950000</v>
      </c>
      <c r="D210" s="455">
        <v>-900000</v>
      </c>
      <c r="E210" s="504">
        <f>E211</f>
        <v>550000</v>
      </c>
      <c r="F210" s="528">
        <f>F211</f>
        <v>390000</v>
      </c>
      <c r="G210" s="506">
        <f>G211</f>
        <v>940000</v>
      </c>
    </row>
    <row r="211" spans="1:9" x14ac:dyDescent="0.25">
      <c r="A211" s="389">
        <v>4511</v>
      </c>
      <c r="B211" s="389" t="s">
        <v>163</v>
      </c>
      <c r="C211" s="390">
        <v>950000</v>
      </c>
      <c r="D211" s="390">
        <v>-900000</v>
      </c>
      <c r="E211" s="507">
        <v>550000</v>
      </c>
      <c r="F211" s="525">
        <v>390000</v>
      </c>
      <c r="G211" s="509">
        <f>E211+F211</f>
        <v>940000</v>
      </c>
    </row>
    <row r="212" spans="1:9" x14ac:dyDescent="0.25">
      <c r="A212" s="655"/>
      <c r="B212" s="655"/>
      <c r="C212" s="656"/>
      <c r="D212" s="656"/>
      <c r="E212" s="629"/>
      <c r="F212" s="637"/>
      <c r="G212" s="630"/>
    </row>
    <row r="213" spans="1:9" ht="30" customHeight="1" x14ac:dyDescent="0.25">
      <c r="A213" s="459">
        <v>5</v>
      </c>
      <c r="B213" s="459" t="s">
        <v>564</v>
      </c>
      <c r="C213" s="460"/>
      <c r="D213" s="460"/>
      <c r="E213" s="529">
        <f>E215</f>
        <v>428500</v>
      </c>
      <c r="F213" s="524">
        <f>F215</f>
        <v>-428500</v>
      </c>
      <c r="G213" s="500">
        <f>G215</f>
        <v>0</v>
      </c>
    </row>
    <row r="214" spans="1:9" x14ac:dyDescent="0.25">
      <c r="A214" s="655"/>
      <c r="B214" s="655"/>
      <c r="C214" s="656"/>
      <c r="D214" s="656"/>
      <c r="E214" s="629"/>
      <c r="F214" s="637"/>
      <c r="G214" s="630"/>
    </row>
    <row r="215" spans="1:9" x14ac:dyDescent="0.25">
      <c r="A215" s="691">
        <v>54</v>
      </c>
      <c r="B215" s="691" t="s">
        <v>565</v>
      </c>
      <c r="C215" s="692"/>
      <c r="D215" s="692"/>
      <c r="E215" s="535">
        <f t="shared" ref="E215:G216" si="7">SUM(E216)</f>
        <v>428500</v>
      </c>
      <c r="F215" s="536">
        <f t="shared" si="7"/>
        <v>-428500</v>
      </c>
      <c r="G215" s="516">
        <f t="shared" si="7"/>
        <v>0</v>
      </c>
    </row>
    <row r="216" spans="1:9" ht="24" x14ac:dyDescent="0.25">
      <c r="A216" s="451">
        <v>544</v>
      </c>
      <c r="B216" s="451" t="s">
        <v>566</v>
      </c>
      <c r="C216" s="455"/>
      <c r="D216" s="455"/>
      <c r="E216" s="504">
        <f t="shared" si="7"/>
        <v>428500</v>
      </c>
      <c r="F216" s="528">
        <f t="shared" si="7"/>
        <v>-428500</v>
      </c>
      <c r="G216" s="506">
        <f t="shared" si="7"/>
        <v>0</v>
      </c>
    </row>
    <row r="217" spans="1:9" x14ac:dyDescent="0.25">
      <c r="A217" s="678">
        <v>5445</v>
      </c>
      <c r="B217" s="678" t="s">
        <v>567</v>
      </c>
      <c r="C217" s="690"/>
      <c r="D217" s="690"/>
      <c r="E217" s="636">
        <v>428500</v>
      </c>
      <c r="F217" s="635">
        <v>-428500</v>
      </c>
      <c r="G217" s="606">
        <f>E217+F217</f>
        <v>0</v>
      </c>
    </row>
    <row r="218" spans="1:9" x14ac:dyDescent="0.25">
      <c r="A218" s="678"/>
      <c r="B218" s="678"/>
      <c r="C218" s="690"/>
      <c r="D218" s="690"/>
      <c r="E218" s="636"/>
      <c r="F218" s="635"/>
      <c r="G218" s="630"/>
    </row>
    <row r="219" spans="1:9" ht="30" customHeight="1" x14ac:dyDescent="0.25">
      <c r="A219" s="406"/>
      <c r="B219" s="407" t="s">
        <v>164</v>
      </c>
      <c r="C219" s="408">
        <v>10618820</v>
      </c>
      <c r="D219" s="408">
        <v>-1978000</v>
      </c>
      <c r="E219" s="530">
        <f>E213+E185+E116</f>
        <v>11328820</v>
      </c>
      <c r="F219" s="756">
        <f>F213+F185+F116</f>
        <v>1446927.04</v>
      </c>
      <c r="G219" s="517">
        <f>G185+G116</f>
        <v>12775747.039999999</v>
      </c>
    </row>
    <row r="220" spans="1:9" ht="16.5" customHeight="1" x14ac:dyDescent="0.25">
      <c r="A220" s="406"/>
      <c r="B220" s="407"/>
      <c r="C220" s="408"/>
      <c r="D220" s="408"/>
      <c r="E220" s="530"/>
      <c r="F220" s="531"/>
      <c r="G220" s="517"/>
    </row>
    <row r="221" spans="1:9" ht="19.5" customHeight="1" x14ac:dyDescent="0.25">
      <c r="A221" s="479">
        <v>9</v>
      </c>
      <c r="B221" s="479" t="s">
        <v>458</v>
      </c>
      <c r="C221" s="480"/>
      <c r="D221" s="480"/>
      <c r="E221" s="532"/>
      <c r="F221" s="533"/>
      <c r="G221" s="534"/>
      <c r="I221" s="449"/>
    </row>
    <row r="222" spans="1:9" ht="17.25" customHeight="1" x14ac:dyDescent="0.25">
      <c r="A222" s="413">
        <v>92</v>
      </c>
      <c r="B222" s="413" t="s">
        <v>457</v>
      </c>
      <c r="C222" s="414"/>
      <c r="D222" s="414"/>
      <c r="E222" s="535"/>
      <c r="F222" s="536"/>
      <c r="G222" s="516"/>
      <c r="I222" s="461"/>
    </row>
    <row r="223" spans="1:9" ht="23.25" customHeight="1" x14ac:dyDescent="0.25">
      <c r="A223" s="465">
        <v>922</v>
      </c>
      <c r="B223" s="465" t="s">
        <v>456</v>
      </c>
      <c r="C223" s="466"/>
      <c r="D223" s="466"/>
      <c r="E223" s="537"/>
      <c r="F223" s="538"/>
      <c r="G223" s="539"/>
      <c r="I223" s="481"/>
    </row>
    <row r="224" spans="1:9" ht="24.75" customHeight="1" x14ac:dyDescent="0.25">
      <c r="A224" s="412">
        <v>9222</v>
      </c>
      <c r="B224" s="412" t="s">
        <v>577</v>
      </c>
      <c r="C224" s="408"/>
      <c r="D224" s="408"/>
      <c r="E224" s="766">
        <v>-70000</v>
      </c>
      <c r="F224" s="767"/>
      <c r="G224" s="768">
        <v>194416.74</v>
      </c>
      <c r="I224" s="482"/>
    </row>
    <row r="225" spans="1:8" s="486" customFormat="1" ht="23.25" customHeight="1" x14ac:dyDescent="0.25">
      <c r="A225" s="483"/>
      <c r="B225" s="484"/>
      <c r="C225" s="485"/>
      <c r="D225" s="485"/>
      <c r="E225" s="579"/>
      <c r="F225" s="580"/>
      <c r="G225" s="579"/>
      <c r="H225"/>
    </row>
    <row r="226" spans="1:8" ht="23.25" customHeight="1" x14ac:dyDescent="0.25">
      <c r="A226" s="462"/>
      <c r="B226" s="462"/>
      <c r="C226" s="463"/>
      <c r="D226" s="463"/>
      <c r="E226" s="579"/>
      <c r="F226" s="580"/>
      <c r="G226" s="579"/>
    </row>
    <row r="227" spans="1:8" s="464" customFormat="1" ht="13.5" customHeight="1" x14ac:dyDescent="0.2">
      <c r="E227" s="581"/>
      <c r="F227" s="581"/>
      <c r="G227" s="582"/>
    </row>
    <row r="228" spans="1:8" s="464" customFormat="1" ht="13.5" customHeight="1" x14ac:dyDescent="0.2">
      <c r="E228" s="581"/>
      <c r="F228" s="581"/>
      <c r="G228" s="582"/>
    </row>
    <row r="231" spans="1:8" s="486" customFormat="1" x14ac:dyDescent="0.25">
      <c r="E231" s="583"/>
      <c r="F231" s="583"/>
      <c r="G231" s="583"/>
      <c r="H231"/>
    </row>
    <row r="232" spans="1:8" x14ac:dyDescent="0.25">
      <c r="B232" s="4" t="s">
        <v>165</v>
      </c>
    </row>
    <row r="234" spans="1:8" ht="24" x14ac:dyDescent="0.25">
      <c r="A234" s="386" t="s">
        <v>166</v>
      </c>
      <c r="B234" s="386" t="s">
        <v>30</v>
      </c>
      <c r="C234" s="386" t="s">
        <v>11</v>
      </c>
      <c r="D234" s="386" t="s">
        <v>86</v>
      </c>
      <c r="E234" s="546" t="s">
        <v>467</v>
      </c>
      <c r="F234" s="546" t="s">
        <v>468</v>
      </c>
      <c r="G234" s="546" t="s">
        <v>469</v>
      </c>
    </row>
    <row r="235" spans="1:8" x14ac:dyDescent="0.25">
      <c r="A235" s="409"/>
      <c r="B235" s="386"/>
      <c r="C235" s="386">
        <v>4</v>
      </c>
      <c r="D235" s="386">
        <v>5</v>
      </c>
      <c r="E235" s="757"/>
      <c r="F235" s="758"/>
      <c r="G235" s="758"/>
    </row>
    <row r="236" spans="1:8" x14ac:dyDescent="0.25">
      <c r="A236" s="393">
        <v>1</v>
      </c>
      <c r="B236" s="393" t="s">
        <v>168</v>
      </c>
      <c r="C236" s="405">
        <v>2021500</v>
      </c>
      <c r="D236" s="405">
        <v>-74000</v>
      </c>
      <c r="E236" s="630">
        <f>SUM(E237:E238)</f>
        <v>2109800</v>
      </c>
      <c r="F236" s="637">
        <f>G236-E236</f>
        <v>510020</v>
      </c>
      <c r="G236" s="637">
        <f>SUM(G237:G238)</f>
        <v>2619820</v>
      </c>
    </row>
    <row r="237" spans="1:8" ht="24" x14ac:dyDescent="0.25">
      <c r="A237" s="412">
        <v>11</v>
      </c>
      <c r="B237" s="389" t="s">
        <v>169</v>
      </c>
      <c r="C237" s="390">
        <v>448800</v>
      </c>
      <c r="D237" s="390">
        <v>-145000</v>
      </c>
      <c r="E237" s="606">
        <v>141000</v>
      </c>
      <c r="F237" s="635">
        <f>G237-E237</f>
        <v>102400</v>
      </c>
      <c r="G237" s="635">
        <v>243400</v>
      </c>
    </row>
    <row r="238" spans="1:8" x14ac:dyDescent="0.25">
      <c r="A238" s="389">
        <v>13</v>
      </c>
      <c r="B238" s="389" t="s">
        <v>170</v>
      </c>
      <c r="C238" s="390">
        <v>1572700</v>
      </c>
      <c r="D238" s="390">
        <v>71000</v>
      </c>
      <c r="E238" s="606">
        <v>1968800</v>
      </c>
      <c r="F238" s="635">
        <f>G238-E238</f>
        <v>407620</v>
      </c>
      <c r="G238" s="635">
        <v>2376420</v>
      </c>
    </row>
    <row r="239" spans="1:8" x14ac:dyDescent="0.25">
      <c r="A239" s="393">
        <v>2</v>
      </c>
      <c r="B239" s="393" t="s">
        <v>171</v>
      </c>
      <c r="C239" s="405">
        <v>3000</v>
      </c>
      <c r="D239" s="405">
        <v>0</v>
      </c>
      <c r="E239" s="630">
        <f>SUM(E240)</f>
        <v>25000</v>
      </c>
      <c r="F239" s="637">
        <f>SUM(F240)</f>
        <v>0</v>
      </c>
      <c r="G239" s="637">
        <f>SUM(G240)</f>
        <v>25000</v>
      </c>
    </row>
    <row r="240" spans="1:8" x14ac:dyDescent="0.25">
      <c r="A240" s="389">
        <v>22</v>
      </c>
      <c r="B240" s="389" t="s">
        <v>172</v>
      </c>
      <c r="C240" s="390">
        <v>3000</v>
      </c>
      <c r="D240" s="391">
        <v>0</v>
      </c>
      <c r="E240" s="606">
        <v>25000</v>
      </c>
      <c r="F240" s="635">
        <v>0</v>
      </c>
      <c r="G240" s="635">
        <v>25000</v>
      </c>
    </row>
    <row r="241" spans="1:11" x14ac:dyDescent="0.25">
      <c r="A241" s="393">
        <v>3</v>
      </c>
      <c r="B241" s="393" t="s">
        <v>173</v>
      </c>
      <c r="C241" s="405">
        <v>230000</v>
      </c>
      <c r="D241" s="405">
        <v>0</v>
      </c>
      <c r="E241" s="630">
        <f>SUM(E242)</f>
        <v>300000</v>
      </c>
      <c r="F241" s="637">
        <f>SUM(F242)</f>
        <v>37000</v>
      </c>
      <c r="G241" s="637">
        <f>SUM(G242)</f>
        <v>337000</v>
      </c>
    </row>
    <row r="242" spans="1:11" x14ac:dyDescent="0.25">
      <c r="A242" s="389">
        <v>32</v>
      </c>
      <c r="B242" s="389" t="s">
        <v>174</v>
      </c>
      <c r="C242" s="390">
        <v>230000</v>
      </c>
      <c r="D242" s="391">
        <v>0</v>
      </c>
      <c r="E242" s="606">
        <v>300000</v>
      </c>
      <c r="F242" s="635">
        <v>37000</v>
      </c>
      <c r="G242" s="635">
        <v>337000</v>
      </c>
    </row>
    <row r="243" spans="1:11" x14ac:dyDescent="0.25">
      <c r="A243" s="393">
        <v>4</v>
      </c>
      <c r="B243" s="393" t="s">
        <v>175</v>
      </c>
      <c r="C243" s="405">
        <v>1632000</v>
      </c>
      <c r="D243" s="405">
        <v>-830000</v>
      </c>
      <c r="E243" s="630">
        <f>SUM(E244:E245)</f>
        <v>760000</v>
      </c>
      <c r="F243" s="637">
        <f t="shared" ref="F243:F252" si="8">G243-E243</f>
        <v>347800</v>
      </c>
      <c r="G243" s="637">
        <f>SUM(G244:G245)</f>
        <v>1107800</v>
      </c>
    </row>
    <row r="244" spans="1:11" x14ac:dyDescent="0.25">
      <c r="A244" s="389">
        <v>42</v>
      </c>
      <c r="B244" s="389" t="s">
        <v>176</v>
      </c>
      <c r="C244" s="390">
        <v>120000</v>
      </c>
      <c r="D244" s="390">
        <v>-50000</v>
      </c>
      <c r="E244" s="606">
        <v>120000</v>
      </c>
      <c r="F244" s="635">
        <f t="shared" si="8"/>
        <v>106600</v>
      </c>
      <c r="G244" s="635">
        <v>226600</v>
      </c>
    </row>
    <row r="245" spans="1:11" x14ac:dyDescent="0.25">
      <c r="A245" s="389">
        <v>47</v>
      </c>
      <c r="B245" s="389" t="s">
        <v>177</v>
      </c>
      <c r="C245" s="390">
        <v>1512000</v>
      </c>
      <c r="D245" s="390">
        <v>-780000</v>
      </c>
      <c r="E245" s="606">
        <v>640000</v>
      </c>
      <c r="F245" s="635">
        <f t="shared" si="8"/>
        <v>241200</v>
      </c>
      <c r="G245" s="635">
        <v>881200</v>
      </c>
      <c r="I245" s="489"/>
    </row>
    <row r="246" spans="1:11" x14ac:dyDescent="0.25">
      <c r="A246" s="393">
        <v>5</v>
      </c>
      <c r="B246" s="393" t="s">
        <v>178</v>
      </c>
      <c r="C246" s="405">
        <v>400000</v>
      </c>
      <c r="D246" s="405">
        <v>53000</v>
      </c>
      <c r="E246" s="630">
        <f>SUM(E247:E248)</f>
        <v>302000</v>
      </c>
      <c r="F246" s="637">
        <f t="shared" si="8"/>
        <v>103000</v>
      </c>
      <c r="G246" s="637">
        <f>SUM(G247:G248)</f>
        <v>405000</v>
      </c>
    </row>
    <row r="247" spans="1:11" x14ac:dyDescent="0.25">
      <c r="A247" s="389">
        <v>51</v>
      </c>
      <c r="B247" s="389" t="s">
        <v>179</v>
      </c>
      <c r="C247" s="390">
        <v>320000</v>
      </c>
      <c r="D247" s="390">
        <v>50000</v>
      </c>
      <c r="E247" s="606">
        <v>253000</v>
      </c>
      <c r="F247" s="635">
        <f t="shared" si="8"/>
        <v>93000</v>
      </c>
      <c r="G247" s="635">
        <v>346000</v>
      </c>
    </row>
    <row r="248" spans="1:11" x14ac:dyDescent="0.25">
      <c r="A248" s="389">
        <v>56</v>
      </c>
      <c r="B248" s="389" t="s">
        <v>180</v>
      </c>
      <c r="C248" s="390">
        <v>80000</v>
      </c>
      <c r="D248" s="390">
        <v>3000</v>
      </c>
      <c r="E248" s="606">
        <v>49000</v>
      </c>
      <c r="F248" s="635">
        <f t="shared" si="8"/>
        <v>10000</v>
      </c>
      <c r="G248" s="635">
        <v>59000</v>
      </c>
    </row>
    <row r="249" spans="1:11" x14ac:dyDescent="0.25">
      <c r="A249" s="393">
        <v>6</v>
      </c>
      <c r="B249" s="393" t="s">
        <v>181</v>
      </c>
      <c r="C249" s="405">
        <v>3194000</v>
      </c>
      <c r="D249" s="405">
        <v>-574000</v>
      </c>
      <c r="E249" s="630">
        <f>SUM(E250:E253)</f>
        <v>4149000</v>
      </c>
      <c r="F249" s="637">
        <f t="shared" si="8"/>
        <v>634900</v>
      </c>
      <c r="G249" s="637">
        <f>SUM(G250:G253)</f>
        <v>4783900</v>
      </c>
    </row>
    <row r="250" spans="1:11" x14ac:dyDescent="0.25">
      <c r="A250" s="389">
        <v>62</v>
      </c>
      <c r="B250" s="389" t="s">
        <v>182</v>
      </c>
      <c r="C250" s="495">
        <v>1103000</v>
      </c>
      <c r="D250" s="390">
        <v>-95000</v>
      </c>
      <c r="E250" s="606">
        <v>2032000</v>
      </c>
      <c r="F250" s="635">
        <f t="shared" si="8"/>
        <v>321000</v>
      </c>
      <c r="G250" s="635">
        <v>2353000</v>
      </c>
      <c r="I250" s="489"/>
    </row>
    <row r="251" spans="1:11" x14ac:dyDescent="0.25">
      <c r="A251" s="389">
        <v>64</v>
      </c>
      <c r="B251" s="389" t="s">
        <v>183</v>
      </c>
      <c r="C251" s="390">
        <v>308000</v>
      </c>
      <c r="D251" s="390">
        <v>-40000</v>
      </c>
      <c r="E251" s="606">
        <v>663000</v>
      </c>
      <c r="F251" s="635">
        <f t="shared" si="8"/>
        <v>241000</v>
      </c>
      <c r="G251" s="635">
        <v>904000</v>
      </c>
    </row>
    <row r="252" spans="1:11" x14ac:dyDescent="0.25">
      <c r="A252" s="389">
        <v>65</v>
      </c>
      <c r="B252" s="389" t="s">
        <v>184</v>
      </c>
      <c r="C252" s="390">
        <v>807300</v>
      </c>
      <c r="D252" s="390">
        <v>21000</v>
      </c>
      <c r="E252" s="606">
        <v>844000</v>
      </c>
      <c r="F252" s="635">
        <f t="shared" si="8"/>
        <v>-78100</v>
      </c>
      <c r="G252" s="635">
        <v>765900</v>
      </c>
      <c r="K252" s="489"/>
    </row>
    <row r="253" spans="1:11" ht="24" x14ac:dyDescent="0.25">
      <c r="A253" s="412">
        <v>66</v>
      </c>
      <c r="B253" s="412" t="s">
        <v>185</v>
      </c>
      <c r="C253" s="394">
        <v>975700</v>
      </c>
      <c r="D253" s="394">
        <v>-460000</v>
      </c>
      <c r="E253" s="606">
        <v>610000</v>
      </c>
      <c r="F253" s="635">
        <f>G253+E253</f>
        <v>1371000</v>
      </c>
      <c r="G253" s="635">
        <v>761000</v>
      </c>
    </row>
    <row r="254" spans="1:11" x14ac:dyDescent="0.25">
      <c r="A254" s="393">
        <v>7</v>
      </c>
      <c r="B254" s="393" t="s">
        <v>186</v>
      </c>
      <c r="C254" s="405">
        <v>40000</v>
      </c>
      <c r="D254" s="405">
        <v>0</v>
      </c>
      <c r="E254" s="630">
        <f>SUM(E255)</f>
        <v>101000</v>
      </c>
      <c r="F254" s="637">
        <f>SUM(F255)</f>
        <v>11000</v>
      </c>
      <c r="G254" s="637">
        <f>SUM(G255)</f>
        <v>112000</v>
      </c>
    </row>
    <row r="255" spans="1:11" x14ac:dyDescent="0.25">
      <c r="A255" s="389">
        <v>74</v>
      </c>
      <c r="B255" s="389" t="s">
        <v>187</v>
      </c>
      <c r="C255" s="390">
        <v>40000</v>
      </c>
      <c r="D255" s="391">
        <v>0</v>
      </c>
      <c r="E255" s="606">
        <v>101000</v>
      </c>
      <c r="F255" s="635">
        <v>11000</v>
      </c>
      <c r="G255" s="635">
        <v>112000</v>
      </c>
    </row>
    <row r="256" spans="1:11" x14ac:dyDescent="0.25">
      <c r="A256" s="393">
        <v>8</v>
      </c>
      <c r="B256" s="393" t="s">
        <v>188</v>
      </c>
      <c r="C256" s="405">
        <v>1096220</v>
      </c>
      <c r="D256" s="405">
        <v>-508000</v>
      </c>
      <c r="E256" s="630">
        <f>SUM(E257:E260)</f>
        <v>1257510</v>
      </c>
      <c r="F256" s="637">
        <f>SUM(F257:F260)</f>
        <v>-417796</v>
      </c>
      <c r="G256" s="637">
        <f>SUM(G257:G260)</f>
        <v>839714</v>
      </c>
    </row>
    <row r="257" spans="1:10" x14ac:dyDescent="0.25">
      <c r="A257" s="389">
        <v>81</v>
      </c>
      <c r="B257" s="389" t="s">
        <v>189</v>
      </c>
      <c r="C257" s="390">
        <v>493000</v>
      </c>
      <c r="D257" s="390">
        <v>-330000</v>
      </c>
      <c r="E257" s="606">
        <v>848500</v>
      </c>
      <c r="F257" s="635">
        <f t="shared" ref="F257:F266" si="9">G257-E257</f>
        <v>-550500</v>
      </c>
      <c r="G257" s="635">
        <v>298000</v>
      </c>
    </row>
    <row r="258" spans="1:10" x14ac:dyDescent="0.25">
      <c r="A258" s="389">
        <v>82</v>
      </c>
      <c r="B258" s="389" t="s">
        <v>190</v>
      </c>
      <c r="C258" s="390">
        <v>411000</v>
      </c>
      <c r="D258" s="390">
        <v>-148000</v>
      </c>
      <c r="E258" s="606">
        <v>250000</v>
      </c>
      <c r="F258" s="635">
        <f t="shared" si="9"/>
        <v>78000</v>
      </c>
      <c r="G258" s="635">
        <v>328000</v>
      </c>
    </row>
    <row r="259" spans="1:10" x14ac:dyDescent="0.25">
      <c r="A259" s="389">
        <v>82</v>
      </c>
      <c r="B259" s="389" t="s">
        <v>191</v>
      </c>
      <c r="C259" s="390">
        <v>82220</v>
      </c>
      <c r="D259" s="391">
        <v>0</v>
      </c>
      <c r="E259" s="606">
        <v>84010</v>
      </c>
      <c r="F259" s="635">
        <f t="shared" si="9"/>
        <v>24704</v>
      </c>
      <c r="G259" s="635">
        <v>108714</v>
      </c>
      <c r="J259" s="489"/>
    </row>
    <row r="260" spans="1:10" x14ac:dyDescent="0.25">
      <c r="A260" s="389">
        <v>84</v>
      </c>
      <c r="B260" s="389" t="s">
        <v>192</v>
      </c>
      <c r="C260" s="390">
        <v>110000</v>
      </c>
      <c r="D260" s="390">
        <v>-30000</v>
      </c>
      <c r="E260" s="606">
        <v>75000</v>
      </c>
      <c r="F260" s="635">
        <f t="shared" si="9"/>
        <v>30000</v>
      </c>
      <c r="G260" s="635">
        <v>105000</v>
      </c>
    </row>
    <row r="261" spans="1:10" x14ac:dyDescent="0.25">
      <c r="A261" s="393">
        <v>9</v>
      </c>
      <c r="B261" s="393" t="s">
        <v>193</v>
      </c>
      <c r="C261" s="405">
        <v>1894100</v>
      </c>
      <c r="D261" s="405">
        <v>-15000</v>
      </c>
      <c r="E261" s="630">
        <f>SUM(E262:E264)</f>
        <v>2188010</v>
      </c>
      <c r="F261" s="637">
        <f t="shared" si="9"/>
        <v>207503.04000000004</v>
      </c>
      <c r="G261" s="637">
        <f>SUM(G262:G264)</f>
        <v>2395513.04</v>
      </c>
    </row>
    <row r="262" spans="1:10" x14ac:dyDescent="0.25">
      <c r="A262" s="389">
        <v>91</v>
      </c>
      <c r="B262" s="389" t="s">
        <v>194</v>
      </c>
      <c r="C262" s="390">
        <v>1711100</v>
      </c>
      <c r="D262" s="391">
        <v>0</v>
      </c>
      <c r="E262" s="606">
        <v>1960010</v>
      </c>
      <c r="F262" s="635">
        <f t="shared" si="9"/>
        <v>160803.04000000004</v>
      </c>
      <c r="G262" s="635">
        <v>2120813.04</v>
      </c>
    </row>
    <row r="263" spans="1:10" x14ac:dyDescent="0.25">
      <c r="A263" s="389">
        <v>91</v>
      </c>
      <c r="B263" s="389" t="s">
        <v>195</v>
      </c>
      <c r="C263" s="390">
        <v>38000</v>
      </c>
      <c r="D263" s="390">
        <v>-15000</v>
      </c>
      <c r="E263" s="606">
        <v>63000</v>
      </c>
      <c r="F263" s="635">
        <f t="shared" si="9"/>
        <v>5000</v>
      </c>
      <c r="G263" s="635">
        <v>68000</v>
      </c>
    </row>
    <row r="264" spans="1:10" x14ac:dyDescent="0.25">
      <c r="A264" s="389">
        <v>95</v>
      </c>
      <c r="B264" s="389" t="s">
        <v>196</v>
      </c>
      <c r="C264" s="390">
        <v>145000</v>
      </c>
      <c r="D264" s="391">
        <v>0</v>
      </c>
      <c r="E264" s="606">
        <v>165000</v>
      </c>
      <c r="F264" s="635">
        <f t="shared" si="9"/>
        <v>41700</v>
      </c>
      <c r="G264" s="635">
        <v>206700</v>
      </c>
    </row>
    <row r="265" spans="1:10" x14ac:dyDescent="0.25">
      <c r="A265" s="393">
        <v>10</v>
      </c>
      <c r="B265" s="393" t="s">
        <v>197</v>
      </c>
      <c r="C265" s="405">
        <v>108000</v>
      </c>
      <c r="D265" s="405">
        <v>-30000</v>
      </c>
      <c r="E265" s="630">
        <f>SUM(E266)</f>
        <v>136500</v>
      </c>
      <c r="F265" s="637">
        <f t="shared" si="9"/>
        <v>13500</v>
      </c>
      <c r="G265" s="637">
        <f>SUM(G266)</f>
        <v>150000</v>
      </c>
    </row>
    <row r="266" spans="1:10" x14ac:dyDescent="0.25">
      <c r="A266" s="389">
        <v>104</v>
      </c>
      <c r="B266" s="389" t="s">
        <v>198</v>
      </c>
      <c r="C266" s="390">
        <v>108000</v>
      </c>
      <c r="D266" s="390">
        <v>-30000</v>
      </c>
      <c r="E266" s="606">
        <v>136500</v>
      </c>
      <c r="F266" s="635">
        <f t="shared" si="9"/>
        <v>13500</v>
      </c>
      <c r="G266" s="635">
        <v>150000</v>
      </c>
    </row>
    <row r="267" spans="1:10" ht="30" x14ac:dyDescent="0.25">
      <c r="A267" s="478"/>
      <c r="B267" s="478" t="s">
        <v>199</v>
      </c>
      <c r="C267" s="496">
        <v>10618820</v>
      </c>
      <c r="D267" s="496">
        <v>-1978000</v>
      </c>
      <c r="E267" s="759">
        <f>E265+E261+E256+E254+E249+E246+E243+E241+E239+E236</f>
        <v>11328820</v>
      </c>
      <c r="F267" s="760">
        <f>F236+F239+F241+F243+F246+F249+F254+F256+F261+F265</f>
        <v>1446927.04</v>
      </c>
      <c r="G267" s="761">
        <f>G265+G261+G256+G254+G249+G246+G243+G241+G239+G236</f>
        <v>12775747.039999999</v>
      </c>
    </row>
    <row r="270" spans="1:10" s="75" customFormat="1" ht="18" x14ac:dyDescent="0.25">
      <c r="B270" s="782" t="s">
        <v>211</v>
      </c>
      <c r="E270" s="783"/>
      <c r="F270" s="783"/>
      <c r="G270" s="783"/>
    </row>
    <row r="271" spans="1:10" ht="20.25" x14ac:dyDescent="0.3">
      <c r="B271" s="73"/>
    </row>
    <row r="272" spans="1:10" ht="15.75" x14ac:dyDescent="0.25">
      <c r="B272" s="3"/>
    </row>
    <row r="273" spans="1:7" ht="15.75" x14ac:dyDescent="0.25">
      <c r="B273" s="3" t="s">
        <v>212</v>
      </c>
    </row>
    <row r="274" spans="1:7" ht="15.75" x14ac:dyDescent="0.25">
      <c r="B274" s="3" t="s">
        <v>213</v>
      </c>
    </row>
    <row r="276" spans="1:7" ht="24" x14ac:dyDescent="0.25">
      <c r="A276" s="386" t="s">
        <v>29</v>
      </c>
      <c r="B276" s="386" t="s">
        <v>30</v>
      </c>
      <c r="C276" s="386" t="s">
        <v>214</v>
      </c>
      <c r="D276" s="386" t="s">
        <v>86</v>
      </c>
      <c r="E276" s="546" t="s">
        <v>467</v>
      </c>
      <c r="F276" s="546" t="s">
        <v>468</v>
      </c>
      <c r="G276" s="546" t="s">
        <v>469</v>
      </c>
    </row>
    <row r="277" spans="1:7" ht="21.75" customHeight="1" x14ac:dyDescent="0.25">
      <c r="A277" s="701" t="s">
        <v>451</v>
      </c>
      <c r="B277" s="413" t="s">
        <v>216</v>
      </c>
      <c r="C277" s="692">
        <v>10618820</v>
      </c>
      <c r="D277" s="692">
        <v>-1978000</v>
      </c>
      <c r="E277" s="516">
        <f>SUM(E278:E280)</f>
        <v>11328820</v>
      </c>
      <c r="F277" s="516">
        <f>SUM(F278:F280)</f>
        <v>1446927.04</v>
      </c>
      <c r="G277" s="516">
        <f>SUM(G278:G280)</f>
        <v>12775747.039999999</v>
      </c>
    </row>
    <row r="278" spans="1:7" ht="24" x14ac:dyDescent="0.25">
      <c r="A278" s="386" t="s">
        <v>218</v>
      </c>
      <c r="B278" s="382" t="s">
        <v>219</v>
      </c>
      <c r="C278" s="450">
        <v>8825500</v>
      </c>
      <c r="D278" s="450">
        <v>-1978000</v>
      </c>
      <c r="E278" s="510">
        <f>E371</f>
        <v>9284800</v>
      </c>
      <c r="F278" s="510">
        <f>F371</f>
        <v>1261420</v>
      </c>
      <c r="G278" s="510">
        <f>G371</f>
        <v>10546220</v>
      </c>
    </row>
    <row r="279" spans="1:7" ht="24" x14ac:dyDescent="0.25">
      <c r="A279" s="386" t="s">
        <v>220</v>
      </c>
      <c r="B279" s="382" t="s">
        <v>221</v>
      </c>
      <c r="C279" s="450">
        <v>1711100</v>
      </c>
      <c r="D279" s="383">
        <v>0</v>
      </c>
      <c r="E279" s="510">
        <f>E884</f>
        <v>1960010</v>
      </c>
      <c r="F279" s="510">
        <f>F884</f>
        <v>160803.03999999998</v>
      </c>
      <c r="G279" s="510">
        <f>G884</f>
        <v>2120813.04</v>
      </c>
    </row>
    <row r="280" spans="1:7" ht="24" x14ac:dyDescent="0.25">
      <c r="A280" s="386" t="s">
        <v>222</v>
      </c>
      <c r="B280" s="382" t="s">
        <v>223</v>
      </c>
      <c r="C280" s="450">
        <v>82220</v>
      </c>
      <c r="D280" s="383">
        <v>0</v>
      </c>
      <c r="E280" s="510">
        <f>E1003</f>
        <v>84010</v>
      </c>
      <c r="F280" s="510">
        <f>F1003</f>
        <v>24704</v>
      </c>
      <c r="G280" s="510">
        <f>G1003</f>
        <v>108714</v>
      </c>
    </row>
    <row r="282" spans="1:7" ht="18.75" x14ac:dyDescent="0.3">
      <c r="B282" s="22" t="s">
        <v>224</v>
      </c>
      <c r="C282" s="784"/>
      <c r="D282" s="784"/>
      <c r="E282" s="785"/>
      <c r="F282" s="785"/>
    </row>
    <row r="283" spans="1:7" ht="18.75" x14ac:dyDescent="0.3">
      <c r="B283" s="22" t="s">
        <v>225</v>
      </c>
      <c r="C283" s="784"/>
      <c r="D283" s="784"/>
      <c r="E283" s="785"/>
      <c r="F283" s="785"/>
    </row>
    <row r="284" spans="1:7" ht="18" x14ac:dyDescent="0.25">
      <c r="B284" s="75"/>
    </row>
    <row r="285" spans="1:7" ht="15.75" x14ac:dyDescent="0.25">
      <c r="B285" s="598" t="s">
        <v>581</v>
      </c>
      <c r="C285" s="599"/>
      <c r="D285" s="599"/>
      <c r="E285" s="600"/>
      <c r="F285" s="600"/>
    </row>
    <row r="286" spans="1:7" ht="24" x14ac:dyDescent="0.25">
      <c r="A286" s="386" t="s">
        <v>29</v>
      </c>
      <c r="B286" s="386" t="s">
        <v>30</v>
      </c>
      <c r="C286" s="386" t="s">
        <v>11</v>
      </c>
      <c r="D286" s="386" t="s">
        <v>202</v>
      </c>
      <c r="E286" s="546" t="s">
        <v>467</v>
      </c>
      <c r="F286" s="546" t="s">
        <v>468</v>
      </c>
      <c r="G286" s="546" t="s">
        <v>469</v>
      </c>
    </row>
    <row r="287" spans="1:7" x14ac:dyDescent="0.25">
      <c r="A287" s="384">
        <v>61</v>
      </c>
      <c r="B287" s="384" t="s">
        <v>34</v>
      </c>
      <c r="C287" s="410">
        <v>3855000</v>
      </c>
      <c r="D287" s="410">
        <v>-130000</v>
      </c>
      <c r="E287" s="541">
        <f>SUM(E288:E292)</f>
        <v>4305000</v>
      </c>
      <c r="F287" s="541">
        <f>SUM(F288:F292)</f>
        <v>1080000</v>
      </c>
      <c r="G287" s="541">
        <f>SUM(G288:G292)</f>
        <v>5385000</v>
      </c>
    </row>
    <row r="288" spans="1:7" ht="16.5" customHeight="1" x14ac:dyDescent="0.25">
      <c r="A288" s="389">
        <v>6111</v>
      </c>
      <c r="B288" s="389" t="s">
        <v>36</v>
      </c>
      <c r="C288" s="390">
        <v>2150000</v>
      </c>
      <c r="D288" s="390">
        <v>20000</v>
      </c>
      <c r="E288" s="509">
        <v>2600000</v>
      </c>
      <c r="F288" s="525">
        <v>600000</v>
      </c>
      <c r="G288" s="525">
        <f>E288+F288</f>
        <v>3200000</v>
      </c>
    </row>
    <row r="289" spans="1:10" x14ac:dyDescent="0.25">
      <c r="A289" s="389">
        <v>6131</v>
      </c>
      <c r="B289" s="389" t="s">
        <v>38</v>
      </c>
      <c r="C289" s="390">
        <v>500000</v>
      </c>
      <c r="D289" s="390">
        <v>-100000</v>
      </c>
      <c r="E289" s="542">
        <v>500000</v>
      </c>
      <c r="F289" s="525">
        <v>50000</v>
      </c>
      <c r="G289" s="525">
        <f>E289+F289</f>
        <v>550000</v>
      </c>
    </row>
    <row r="290" spans="1:10" x14ac:dyDescent="0.25">
      <c r="A290" s="389">
        <v>6134</v>
      </c>
      <c r="B290" s="389" t="s">
        <v>39</v>
      </c>
      <c r="C290" s="390">
        <v>1050000</v>
      </c>
      <c r="D290" s="391">
        <v>0</v>
      </c>
      <c r="E290" s="542">
        <v>1000000</v>
      </c>
      <c r="F290" s="525">
        <v>400000</v>
      </c>
      <c r="G290" s="525">
        <f>E290+F290</f>
        <v>1400000</v>
      </c>
    </row>
    <row r="291" spans="1:10" x14ac:dyDescent="0.25">
      <c r="A291" s="389">
        <v>6142</v>
      </c>
      <c r="B291" s="389" t="s">
        <v>41</v>
      </c>
      <c r="C291" s="390">
        <v>150000</v>
      </c>
      <c r="D291" s="390">
        <v>-50000</v>
      </c>
      <c r="E291" s="542">
        <v>200000</v>
      </c>
      <c r="F291" s="525">
        <v>30000</v>
      </c>
      <c r="G291" s="525">
        <f>E291+F291</f>
        <v>230000</v>
      </c>
    </row>
    <row r="292" spans="1:10" x14ac:dyDescent="0.25">
      <c r="A292" s="389">
        <v>6145</v>
      </c>
      <c r="B292" s="389" t="s">
        <v>42</v>
      </c>
      <c r="C292" s="390">
        <v>5000</v>
      </c>
      <c r="D292" s="391">
        <v>0</v>
      </c>
      <c r="E292" s="542">
        <v>5000</v>
      </c>
      <c r="F292" s="525">
        <v>0</v>
      </c>
      <c r="G292" s="525">
        <f>E292+F292</f>
        <v>5000</v>
      </c>
    </row>
    <row r="293" spans="1:10" ht="24" x14ac:dyDescent="0.25">
      <c r="A293" s="384">
        <v>63</v>
      </c>
      <c r="B293" s="384" t="s">
        <v>43</v>
      </c>
      <c r="C293" s="385">
        <v>55000</v>
      </c>
      <c r="D293" s="385">
        <v>85000</v>
      </c>
      <c r="E293" s="543">
        <f>SUM(E294:E294)</f>
        <v>20000</v>
      </c>
      <c r="F293" s="543">
        <f>SUM(F294:F294)</f>
        <v>-10000</v>
      </c>
      <c r="G293" s="543">
        <f>SUM(G294:G294)</f>
        <v>10000</v>
      </c>
    </row>
    <row r="294" spans="1:10" ht="17.25" customHeight="1" x14ac:dyDescent="0.25">
      <c r="A294" s="412">
        <v>633119</v>
      </c>
      <c r="B294" s="412" t="s">
        <v>460</v>
      </c>
      <c r="C294" s="394">
        <v>15000</v>
      </c>
      <c r="D294" s="394">
        <v>85000</v>
      </c>
      <c r="E294" s="509">
        <v>20000</v>
      </c>
      <c r="F294" s="525">
        <v>-10000</v>
      </c>
      <c r="G294" s="525">
        <f>E294+F294</f>
        <v>10000</v>
      </c>
    </row>
    <row r="295" spans="1:10" ht="24" x14ac:dyDescent="0.25">
      <c r="A295" s="384">
        <v>65</v>
      </c>
      <c r="B295" s="384" t="s">
        <v>61</v>
      </c>
      <c r="C295" s="385">
        <v>12000</v>
      </c>
      <c r="D295" s="385">
        <v>0</v>
      </c>
      <c r="E295" s="543">
        <f>SUM(E296)</f>
        <v>3000</v>
      </c>
      <c r="F295" s="543">
        <f>SUM(F296)</f>
        <v>-2000</v>
      </c>
      <c r="G295" s="543">
        <f>SUM(G296)</f>
        <v>1000</v>
      </c>
    </row>
    <row r="296" spans="1:10" x14ac:dyDescent="0.25">
      <c r="A296" s="389">
        <v>65123</v>
      </c>
      <c r="B296" s="389" t="s">
        <v>63</v>
      </c>
      <c r="C296" s="390">
        <v>2000</v>
      </c>
      <c r="D296" s="391">
        <v>0</v>
      </c>
      <c r="E296" s="542">
        <v>3000</v>
      </c>
      <c r="F296" s="525">
        <v>-2000</v>
      </c>
      <c r="G296" s="525">
        <f>E296+F296</f>
        <v>1000</v>
      </c>
    </row>
    <row r="297" spans="1:10" x14ac:dyDescent="0.25">
      <c r="A297" s="392">
        <v>68</v>
      </c>
      <c r="B297" s="392" t="s">
        <v>74</v>
      </c>
      <c r="C297" s="396">
        <v>5000</v>
      </c>
      <c r="D297" s="396">
        <v>0</v>
      </c>
      <c r="E297" s="545">
        <f>SUM(E298)</f>
        <v>7000</v>
      </c>
      <c r="F297" s="545">
        <f>F298</f>
        <v>0</v>
      </c>
      <c r="G297" s="545">
        <f>SUM(G298)</f>
        <v>7000</v>
      </c>
    </row>
    <row r="298" spans="1:10" x14ac:dyDescent="0.25">
      <c r="A298" s="389">
        <v>6819</v>
      </c>
      <c r="B298" s="389" t="s">
        <v>76</v>
      </c>
      <c r="C298" s="390">
        <v>5000</v>
      </c>
      <c r="D298" s="391">
        <v>0</v>
      </c>
      <c r="E298" s="542">
        <v>7000</v>
      </c>
      <c r="F298" s="525">
        <v>0</v>
      </c>
      <c r="G298" s="525">
        <f>E298+F298</f>
        <v>7000</v>
      </c>
    </row>
    <row r="299" spans="1:10" ht="30" x14ac:dyDescent="0.25">
      <c r="A299" s="786"/>
      <c r="B299" s="787" t="s">
        <v>227</v>
      </c>
      <c r="C299" s="788">
        <v>3927000</v>
      </c>
      <c r="D299" s="788">
        <v>-45000</v>
      </c>
      <c r="E299" s="789">
        <f>E287+E293+E295+E297</f>
        <v>4335000</v>
      </c>
      <c r="F299" s="789">
        <f>F297+F295+F293+F287</f>
        <v>1068000</v>
      </c>
      <c r="G299" s="789">
        <f>G297+G295+G293+G287</f>
        <v>5403000</v>
      </c>
    </row>
    <row r="301" spans="1:10" ht="15.75" x14ac:dyDescent="0.25">
      <c r="A301" s="2"/>
      <c r="B301" s="598" t="s">
        <v>583</v>
      </c>
      <c r="C301" s="2"/>
      <c r="D301" s="2"/>
      <c r="E301" s="601"/>
      <c r="F301" s="602"/>
      <c r="G301" s="602"/>
    </row>
    <row r="302" spans="1:10" ht="24" x14ac:dyDescent="0.25">
      <c r="A302" s="386" t="s">
        <v>29</v>
      </c>
      <c r="B302" s="386" t="s">
        <v>30</v>
      </c>
      <c r="C302" s="467"/>
      <c r="D302" s="467"/>
      <c r="E302" s="546" t="s">
        <v>467</v>
      </c>
      <c r="F302" s="546" t="s">
        <v>468</v>
      </c>
      <c r="G302" s="546" t="s">
        <v>469</v>
      </c>
      <c r="J302" s="486"/>
    </row>
    <row r="303" spans="1:10" x14ac:dyDescent="0.25">
      <c r="A303" s="384">
        <v>64</v>
      </c>
      <c r="B303" s="384" t="s">
        <v>54</v>
      </c>
      <c r="C303" s="385">
        <v>587320</v>
      </c>
      <c r="D303" s="385">
        <v>-138000</v>
      </c>
      <c r="E303" s="543">
        <f>SUM(E304:E307)</f>
        <v>461120</v>
      </c>
      <c r="F303" s="543">
        <f>SUM(F304:F307)</f>
        <v>-30009.7</v>
      </c>
      <c r="G303" s="543">
        <f>SUM(G304:G307)</f>
        <v>431110.3</v>
      </c>
    </row>
    <row r="304" spans="1:10" x14ac:dyDescent="0.25">
      <c r="A304" s="389">
        <v>6413</v>
      </c>
      <c r="B304" s="389" t="s">
        <v>56</v>
      </c>
      <c r="C304" s="391">
        <v>220</v>
      </c>
      <c r="D304" s="391">
        <v>0</v>
      </c>
      <c r="E304" s="542">
        <v>70</v>
      </c>
      <c r="F304" s="508">
        <v>-9.6999999999999993</v>
      </c>
      <c r="G304" s="508">
        <f>E304+F304</f>
        <v>60.3</v>
      </c>
    </row>
    <row r="305" spans="1:7" x14ac:dyDescent="0.25">
      <c r="A305" s="389">
        <v>6414</v>
      </c>
      <c r="B305" s="389" t="s">
        <v>452</v>
      </c>
      <c r="C305" s="391"/>
      <c r="D305" s="391"/>
      <c r="E305" s="542">
        <v>50000</v>
      </c>
      <c r="F305" s="508">
        <v>-30000</v>
      </c>
      <c r="G305" s="508">
        <f>E305+F305</f>
        <v>20000</v>
      </c>
    </row>
    <row r="306" spans="1:7" x14ac:dyDescent="0.25">
      <c r="A306" s="389">
        <v>6422</v>
      </c>
      <c r="B306" s="389" t="s">
        <v>230</v>
      </c>
      <c r="C306" s="390">
        <v>190000</v>
      </c>
      <c r="D306" s="390">
        <v>-50000</v>
      </c>
      <c r="E306" s="542">
        <v>140000</v>
      </c>
      <c r="F306" s="508">
        <v>0</v>
      </c>
      <c r="G306" s="508">
        <f>E306+F306</f>
        <v>140000</v>
      </c>
    </row>
    <row r="307" spans="1:7" x14ac:dyDescent="0.25">
      <c r="A307" s="389">
        <v>6423</v>
      </c>
      <c r="B307" s="389" t="s">
        <v>231</v>
      </c>
      <c r="C307" s="390">
        <v>245100</v>
      </c>
      <c r="D307" s="390">
        <v>-88000</v>
      </c>
      <c r="E307" s="542">
        <v>271050</v>
      </c>
      <c r="F307" s="508">
        <v>0</v>
      </c>
      <c r="G307" s="508">
        <f>E307+F307</f>
        <v>271050</v>
      </c>
    </row>
    <row r="308" spans="1:7" ht="30" x14ac:dyDescent="0.25">
      <c r="A308" s="790"/>
      <c r="B308" s="791" t="s">
        <v>232</v>
      </c>
      <c r="C308" s="738">
        <v>587320</v>
      </c>
      <c r="D308" s="738">
        <v>-138000</v>
      </c>
      <c r="E308" s="792">
        <f>E303</f>
        <v>461120</v>
      </c>
      <c r="F308" s="792">
        <f>F303</f>
        <v>-30009.7</v>
      </c>
      <c r="G308" s="792">
        <f>G303</f>
        <v>431110.3</v>
      </c>
    </row>
    <row r="310" spans="1:7" ht="15.75" x14ac:dyDescent="0.25">
      <c r="A310" s="2"/>
      <c r="B310" s="598" t="s">
        <v>582</v>
      </c>
      <c r="C310" s="2"/>
      <c r="D310" s="2"/>
      <c r="E310" s="601"/>
      <c r="F310" s="601"/>
      <c r="G310" s="601"/>
    </row>
    <row r="311" spans="1:7" ht="24" x14ac:dyDescent="0.25">
      <c r="A311" s="386" t="s">
        <v>29</v>
      </c>
      <c r="B311" s="386" t="s">
        <v>30</v>
      </c>
      <c r="C311" s="386" t="s">
        <v>235</v>
      </c>
      <c r="D311" s="386" t="s">
        <v>86</v>
      </c>
      <c r="E311" s="546" t="s">
        <v>467</v>
      </c>
      <c r="F311" s="546" t="s">
        <v>468</v>
      </c>
      <c r="G311" s="546" t="s">
        <v>469</v>
      </c>
    </row>
    <row r="312" spans="1:7" x14ac:dyDescent="0.25">
      <c r="A312" s="384">
        <v>64</v>
      </c>
      <c r="B312" s="384" t="s">
        <v>54</v>
      </c>
      <c r="C312" s="385">
        <v>10000</v>
      </c>
      <c r="D312" s="385">
        <v>0</v>
      </c>
      <c r="E312" s="543">
        <f>SUM(E313:E315)</f>
        <v>257000</v>
      </c>
      <c r="F312" s="543">
        <f>SUM(F313:F315)</f>
        <v>37000</v>
      </c>
      <c r="G312" s="543">
        <f>SUM(G313:G315)</f>
        <v>294000</v>
      </c>
    </row>
    <row r="313" spans="1:7" x14ac:dyDescent="0.25">
      <c r="A313" s="604">
        <v>6421</v>
      </c>
      <c r="B313" s="604" t="s">
        <v>474</v>
      </c>
      <c r="C313" s="605"/>
      <c r="D313" s="605"/>
      <c r="E313" s="606">
        <v>182000</v>
      </c>
      <c r="F313" s="606">
        <v>39000</v>
      </c>
      <c r="G313" s="606">
        <f>E313+F313</f>
        <v>221000</v>
      </c>
    </row>
    <row r="314" spans="1:7" ht="15" customHeight="1" x14ac:dyDescent="0.25">
      <c r="A314" s="412">
        <v>64291</v>
      </c>
      <c r="B314" s="412" t="s">
        <v>461</v>
      </c>
      <c r="C314" s="450"/>
      <c r="D314" s="450"/>
      <c r="E314" s="509">
        <v>70000</v>
      </c>
      <c r="F314" s="525">
        <v>0</v>
      </c>
      <c r="G314" s="525">
        <f>E314+F314</f>
        <v>70000</v>
      </c>
    </row>
    <row r="315" spans="1:7" x14ac:dyDescent="0.25">
      <c r="A315" s="389">
        <v>64299</v>
      </c>
      <c r="B315" s="389" t="s">
        <v>236</v>
      </c>
      <c r="C315" s="390">
        <v>10000</v>
      </c>
      <c r="D315" s="391">
        <v>0</v>
      </c>
      <c r="E315" s="542">
        <v>5000</v>
      </c>
      <c r="F315" s="525">
        <v>-2000</v>
      </c>
      <c r="G315" s="547">
        <f>E315+F315</f>
        <v>3000</v>
      </c>
    </row>
    <row r="316" spans="1:7" ht="24" x14ac:dyDescent="0.25">
      <c r="A316" s="413">
        <v>65</v>
      </c>
      <c r="B316" s="413" t="s">
        <v>61</v>
      </c>
      <c r="C316" s="414">
        <v>3426500</v>
      </c>
      <c r="D316" s="414">
        <v>-710000</v>
      </c>
      <c r="E316" s="516">
        <f>SUM(E317:E324)</f>
        <v>3784700</v>
      </c>
      <c r="F316" s="516">
        <f>SUM(F317:F324)</f>
        <v>99500</v>
      </c>
      <c r="G316" s="516">
        <f>SUM(G317:G324)</f>
        <v>3884200</v>
      </c>
    </row>
    <row r="317" spans="1:7" x14ac:dyDescent="0.25">
      <c r="A317" s="389">
        <v>651291</v>
      </c>
      <c r="B317" s="389" t="s">
        <v>237</v>
      </c>
      <c r="C317" s="390">
        <v>750000</v>
      </c>
      <c r="D317" s="389">
        <v>0</v>
      </c>
      <c r="E317" s="542">
        <v>800000</v>
      </c>
      <c r="F317" s="525">
        <v>190000</v>
      </c>
      <c r="G317" s="547">
        <f t="shared" ref="G317:G324" si="10">E317+F317</f>
        <v>990000</v>
      </c>
    </row>
    <row r="318" spans="1:7" x14ac:dyDescent="0.25">
      <c r="A318" s="389">
        <v>651292</v>
      </c>
      <c r="B318" s="389" t="s">
        <v>238</v>
      </c>
      <c r="C318" s="390">
        <v>70000</v>
      </c>
      <c r="D318" s="391">
        <v>0</v>
      </c>
      <c r="E318" s="542">
        <v>70000</v>
      </c>
      <c r="F318" s="525">
        <v>0</v>
      </c>
      <c r="G318" s="547">
        <f t="shared" si="10"/>
        <v>70000</v>
      </c>
    </row>
    <row r="319" spans="1:7" x14ac:dyDescent="0.25">
      <c r="A319" s="389">
        <v>65141</v>
      </c>
      <c r="B319" s="389" t="s">
        <v>239</v>
      </c>
      <c r="C319" s="390">
        <v>160000</v>
      </c>
      <c r="D319" s="390">
        <v>-80000</v>
      </c>
      <c r="E319" s="542">
        <v>145000</v>
      </c>
      <c r="F319" s="525">
        <v>75000</v>
      </c>
      <c r="G319" s="547">
        <f t="shared" si="10"/>
        <v>220000</v>
      </c>
    </row>
    <row r="320" spans="1:7" x14ac:dyDescent="0.25">
      <c r="A320" s="389">
        <v>651491</v>
      </c>
      <c r="B320" s="389" t="s">
        <v>240</v>
      </c>
      <c r="C320" s="390">
        <v>2000</v>
      </c>
      <c r="D320" s="391">
        <v>0</v>
      </c>
      <c r="E320" s="542">
        <v>0</v>
      </c>
      <c r="F320" s="525">
        <v>10000</v>
      </c>
      <c r="G320" s="547">
        <f t="shared" si="10"/>
        <v>10000</v>
      </c>
    </row>
    <row r="321" spans="1:7" x14ac:dyDescent="0.25">
      <c r="A321" s="389">
        <v>6522</v>
      </c>
      <c r="B321" s="389" t="s">
        <v>66</v>
      </c>
      <c r="C321" s="390">
        <v>20000</v>
      </c>
      <c r="D321" s="391">
        <v>0</v>
      </c>
      <c r="E321" s="542">
        <v>30000</v>
      </c>
      <c r="F321" s="525">
        <v>-20000</v>
      </c>
      <c r="G321" s="547">
        <f t="shared" si="10"/>
        <v>10000</v>
      </c>
    </row>
    <row r="322" spans="1:7" x14ac:dyDescent="0.25">
      <c r="A322" s="389">
        <v>6526</v>
      </c>
      <c r="B322" s="389" t="s">
        <v>475</v>
      </c>
      <c r="C322" s="390">
        <v>28000</v>
      </c>
      <c r="D322" s="391">
        <v>0</v>
      </c>
      <c r="E322" s="542">
        <v>839700</v>
      </c>
      <c r="F322" s="525">
        <v>44500</v>
      </c>
      <c r="G322" s="547">
        <f t="shared" si="10"/>
        <v>884200</v>
      </c>
    </row>
    <row r="323" spans="1:7" x14ac:dyDescent="0.25">
      <c r="A323" s="389">
        <v>6531</v>
      </c>
      <c r="B323" s="389" t="s">
        <v>69</v>
      </c>
      <c r="C323" s="390">
        <v>1000000</v>
      </c>
      <c r="D323" s="390">
        <v>-400000</v>
      </c>
      <c r="E323" s="542">
        <v>1000000</v>
      </c>
      <c r="F323" s="525">
        <v>-200000</v>
      </c>
      <c r="G323" s="547">
        <f t="shared" si="10"/>
        <v>800000</v>
      </c>
    </row>
    <row r="324" spans="1:7" x14ac:dyDescent="0.25">
      <c r="A324" s="389">
        <v>6532</v>
      </c>
      <c r="B324" s="389" t="s">
        <v>70</v>
      </c>
      <c r="C324" s="390">
        <v>700000</v>
      </c>
      <c r="D324" s="390">
        <v>-100000</v>
      </c>
      <c r="E324" s="542">
        <v>900000</v>
      </c>
      <c r="F324" s="525">
        <v>0</v>
      </c>
      <c r="G324" s="547">
        <f t="shared" si="10"/>
        <v>900000</v>
      </c>
    </row>
    <row r="325" spans="1:7" ht="30" x14ac:dyDescent="0.25">
      <c r="A325" s="793"/>
      <c r="B325" s="794" t="s">
        <v>248</v>
      </c>
      <c r="C325" s="795">
        <v>3436500</v>
      </c>
      <c r="D325" s="795">
        <v>-710000</v>
      </c>
      <c r="E325" s="796">
        <f>E312+E316</f>
        <v>4041700</v>
      </c>
      <c r="F325" s="796">
        <f>F312+F316</f>
        <v>136500</v>
      </c>
      <c r="G325" s="796">
        <f>G312+G316</f>
        <v>4178200</v>
      </c>
    </row>
    <row r="327" spans="1:7" ht="15.75" x14ac:dyDescent="0.25">
      <c r="A327" s="2"/>
      <c r="B327" s="598" t="s">
        <v>584</v>
      </c>
      <c r="C327" s="2"/>
      <c r="D327" s="2"/>
      <c r="E327" s="601"/>
      <c r="F327" s="601"/>
      <c r="G327" s="601"/>
    </row>
    <row r="328" spans="1:7" ht="24" x14ac:dyDescent="0.25">
      <c r="A328" s="386" t="s">
        <v>29</v>
      </c>
      <c r="B328" s="386" t="s">
        <v>30</v>
      </c>
      <c r="C328" s="467"/>
      <c r="D328" s="467"/>
      <c r="E328" s="546" t="s">
        <v>467</v>
      </c>
      <c r="F328" s="546" t="s">
        <v>468</v>
      </c>
      <c r="G328" s="546" t="s">
        <v>469</v>
      </c>
    </row>
    <row r="329" spans="1:7" ht="24" x14ac:dyDescent="0.25">
      <c r="A329" s="384">
        <v>63</v>
      </c>
      <c r="B329" s="384" t="s">
        <v>43</v>
      </c>
      <c r="C329" s="385">
        <v>2450000</v>
      </c>
      <c r="D329" s="385">
        <v>-1110000</v>
      </c>
      <c r="E329" s="543">
        <f>SUM(E330:E333)</f>
        <v>1058000</v>
      </c>
      <c r="F329" s="543">
        <f>SUM(F330:F333)</f>
        <v>-48980</v>
      </c>
      <c r="G329" s="543">
        <f>SUM(G330:G333)</f>
        <v>1009020</v>
      </c>
    </row>
    <row r="330" spans="1:7" x14ac:dyDescent="0.25">
      <c r="A330" s="412">
        <v>6331</v>
      </c>
      <c r="B330" s="412" t="s">
        <v>45</v>
      </c>
      <c r="C330" s="450"/>
      <c r="D330" s="450"/>
      <c r="E330" s="509">
        <v>158000</v>
      </c>
      <c r="F330" s="547">
        <v>-44540</v>
      </c>
      <c r="G330" s="547">
        <f>E330+F330</f>
        <v>113460</v>
      </c>
    </row>
    <row r="331" spans="1:7" x14ac:dyDescent="0.25">
      <c r="A331" s="389">
        <v>6332</v>
      </c>
      <c r="B331" s="389" t="s">
        <v>476</v>
      </c>
      <c r="C331" s="390">
        <v>90000</v>
      </c>
      <c r="D331" s="391">
        <v>0</v>
      </c>
      <c r="E331" s="542">
        <v>820000</v>
      </c>
      <c r="F331" s="547">
        <v>-30000</v>
      </c>
      <c r="G331" s="547">
        <f>E331+F331</f>
        <v>790000</v>
      </c>
    </row>
    <row r="332" spans="1:7" x14ac:dyDescent="0.25">
      <c r="A332" s="389">
        <v>6361</v>
      </c>
      <c r="B332" s="389" t="s">
        <v>477</v>
      </c>
      <c r="C332" s="390">
        <v>60000</v>
      </c>
      <c r="D332" s="390">
        <v>-50000</v>
      </c>
      <c r="E332" s="542">
        <v>0</v>
      </c>
      <c r="F332" s="547">
        <v>2160</v>
      </c>
      <c r="G332" s="547">
        <f>E332+F332</f>
        <v>2160</v>
      </c>
    </row>
    <row r="333" spans="1:7" x14ac:dyDescent="0.25">
      <c r="A333" s="389">
        <v>6382</v>
      </c>
      <c r="B333" s="389" t="s">
        <v>256</v>
      </c>
      <c r="C333" s="390">
        <v>290000</v>
      </c>
      <c r="D333" s="391">
        <v>0</v>
      </c>
      <c r="E333" s="542">
        <v>80000</v>
      </c>
      <c r="F333" s="547">
        <v>23400</v>
      </c>
      <c r="G333" s="547">
        <f>E333+F333</f>
        <v>103400</v>
      </c>
    </row>
    <row r="334" spans="1:7" ht="30" x14ac:dyDescent="0.25">
      <c r="A334" s="797"/>
      <c r="B334" s="797" t="s">
        <v>257</v>
      </c>
      <c r="C334" s="798">
        <v>2450000</v>
      </c>
      <c r="D334" s="798">
        <v>-1110000</v>
      </c>
      <c r="E334" s="799">
        <f>E329</f>
        <v>1058000</v>
      </c>
      <c r="F334" s="799">
        <f>F329</f>
        <v>-48980</v>
      </c>
      <c r="G334" s="799">
        <f>G329</f>
        <v>1009020</v>
      </c>
    </row>
    <row r="336" spans="1:7" ht="15.75" x14ac:dyDescent="0.25">
      <c r="A336" s="603"/>
      <c r="B336" s="598" t="s">
        <v>585</v>
      </c>
      <c r="C336" s="2"/>
      <c r="D336" s="2"/>
      <c r="E336" s="601"/>
      <c r="F336" s="602"/>
      <c r="G336" s="602"/>
    </row>
    <row r="337" spans="1:7" ht="24" x14ac:dyDescent="0.25">
      <c r="A337" s="386" t="s">
        <v>29</v>
      </c>
      <c r="B337" s="386" t="s">
        <v>30</v>
      </c>
      <c r="C337" s="467"/>
      <c r="D337" s="467"/>
      <c r="E337" s="546" t="s">
        <v>467</v>
      </c>
      <c r="F337" s="546" t="s">
        <v>468</v>
      </c>
      <c r="G337" s="546" t="s">
        <v>469</v>
      </c>
    </row>
    <row r="338" spans="1:7" x14ac:dyDescent="0.25">
      <c r="A338" s="392">
        <v>66</v>
      </c>
      <c r="B338" s="392" t="s">
        <v>71</v>
      </c>
      <c r="C338" s="396">
        <v>1000</v>
      </c>
      <c r="D338" s="396">
        <v>0</v>
      </c>
      <c r="E338" s="545">
        <f>SUM(E339)</f>
        <v>0</v>
      </c>
      <c r="F338" s="545">
        <f>F339</f>
        <v>22500</v>
      </c>
      <c r="G338" s="545">
        <f>SUM(G339)</f>
        <v>22500</v>
      </c>
    </row>
    <row r="339" spans="1:7" x14ac:dyDescent="0.25">
      <c r="A339" s="389">
        <v>6631</v>
      </c>
      <c r="B339" s="389" t="s">
        <v>478</v>
      </c>
      <c r="C339" s="405"/>
      <c r="D339" s="405"/>
      <c r="E339" s="542">
        <v>0</v>
      </c>
      <c r="F339" s="508">
        <v>22500</v>
      </c>
      <c r="G339" s="508">
        <f>E339+F339</f>
        <v>22500</v>
      </c>
    </row>
    <row r="340" spans="1:7" ht="30" x14ac:dyDescent="0.25">
      <c r="A340" s="804"/>
      <c r="B340" s="805" t="s">
        <v>260</v>
      </c>
      <c r="C340" s="806">
        <v>1000</v>
      </c>
      <c r="D340" s="806">
        <v>0</v>
      </c>
      <c r="E340" s="807">
        <f>E338</f>
        <v>0</v>
      </c>
      <c r="F340" s="807">
        <f>F338</f>
        <v>22500</v>
      </c>
      <c r="G340" s="807">
        <f>G338</f>
        <v>22500</v>
      </c>
    </row>
    <row r="342" spans="1:7" x14ac:dyDescent="0.25">
      <c r="A342" s="603"/>
      <c r="B342" s="597" t="s">
        <v>586</v>
      </c>
      <c r="C342" s="603"/>
      <c r="D342" s="603"/>
      <c r="E342" s="602"/>
      <c r="F342" s="602"/>
      <c r="G342" s="602"/>
    </row>
    <row r="343" spans="1:7" ht="24" x14ac:dyDescent="0.25">
      <c r="A343" s="386" t="s">
        <v>29</v>
      </c>
      <c r="B343" s="386" t="s">
        <v>30</v>
      </c>
      <c r="C343" s="386" t="s">
        <v>11</v>
      </c>
      <c r="D343" s="386" t="s">
        <v>86</v>
      </c>
      <c r="E343" s="546" t="s">
        <v>467</v>
      </c>
      <c r="F343" s="546" t="s">
        <v>468</v>
      </c>
      <c r="G343" s="546" t="s">
        <v>469</v>
      </c>
    </row>
    <row r="344" spans="1:7" ht="24" x14ac:dyDescent="0.25">
      <c r="A344" s="392">
        <v>71</v>
      </c>
      <c r="B344" s="384" t="s">
        <v>78</v>
      </c>
      <c r="C344" s="385">
        <v>210000</v>
      </c>
      <c r="D344" s="385">
        <v>25000</v>
      </c>
      <c r="E344" s="543">
        <f>SUM(E345)</f>
        <v>1500000</v>
      </c>
      <c r="F344" s="543">
        <f>SUM(F345)</f>
        <v>30000</v>
      </c>
      <c r="G344" s="543">
        <f>SUM(G345)</f>
        <v>1530000</v>
      </c>
    </row>
    <row r="345" spans="1:7" x14ac:dyDescent="0.25">
      <c r="A345" s="389">
        <v>7111</v>
      </c>
      <c r="B345" s="389" t="s">
        <v>80</v>
      </c>
      <c r="C345" s="390">
        <v>210000</v>
      </c>
      <c r="D345" s="390">
        <v>25000</v>
      </c>
      <c r="E345" s="542">
        <v>1500000</v>
      </c>
      <c r="F345" s="508">
        <v>30000</v>
      </c>
      <c r="G345" s="508">
        <f>E345+F345</f>
        <v>1530000</v>
      </c>
    </row>
    <row r="346" spans="1:7" ht="24" x14ac:dyDescent="0.25">
      <c r="A346" s="392">
        <v>72</v>
      </c>
      <c r="B346" s="384" t="s">
        <v>81</v>
      </c>
      <c r="C346" s="385">
        <v>7000</v>
      </c>
      <c r="D346" s="385">
        <v>0</v>
      </c>
      <c r="E346" s="543">
        <f>SUM(E347:E348)</f>
        <v>3000</v>
      </c>
      <c r="F346" s="543">
        <f>SUM(F347:F348)</f>
        <v>4500</v>
      </c>
      <c r="G346" s="543">
        <f>SUM(G347:G348)</f>
        <v>7500</v>
      </c>
    </row>
    <row r="347" spans="1:7" x14ac:dyDescent="0.25">
      <c r="A347" s="389">
        <v>7211</v>
      </c>
      <c r="B347" s="389" t="s">
        <v>83</v>
      </c>
      <c r="C347" s="390">
        <v>7000</v>
      </c>
      <c r="D347" s="391">
        <v>0</v>
      </c>
      <c r="E347" s="542">
        <v>3000</v>
      </c>
      <c r="F347" s="508">
        <v>1500</v>
      </c>
      <c r="G347" s="508">
        <f>E347+F347</f>
        <v>4500</v>
      </c>
    </row>
    <row r="348" spans="1:7" x14ac:dyDescent="0.25">
      <c r="A348" s="389">
        <v>7231</v>
      </c>
      <c r="B348" s="389" t="s">
        <v>470</v>
      </c>
      <c r="C348" s="390"/>
      <c r="D348" s="391"/>
      <c r="E348" s="542">
        <v>0</v>
      </c>
      <c r="F348" s="508">
        <v>3000</v>
      </c>
      <c r="G348" s="508">
        <f>E348+F348</f>
        <v>3000</v>
      </c>
    </row>
    <row r="349" spans="1:7" ht="30" x14ac:dyDescent="0.25">
      <c r="A349" s="800"/>
      <c r="B349" s="801" t="s">
        <v>262</v>
      </c>
      <c r="C349" s="802">
        <v>217000</v>
      </c>
      <c r="D349" s="802">
        <v>25000</v>
      </c>
      <c r="E349" s="803">
        <f>E344+E346</f>
        <v>1503000</v>
      </c>
      <c r="F349" s="803">
        <f>F344+F346</f>
        <v>34500</v>
      </c>
      <c r="G349" s="803">
        <f>G344+G346</f>
        <v>1537500</v>
      </c>
    </row>
    <row r="352" spans="1:7" ht="18" x14ac:dyDescent="0.25">
      <c r="B352" s="22" t="s">
        <v>263</v>
      </c>
    </row>
    <row r="354" spans="1:7" ht="24" x14ac:dyDescent="0.25">
      <c r="A354" s="386" t="s">
        <v>264</v>
      </c>
      <c r="B354" s="386" t="s">
        <v>30</v>
      </c>
      <c r="C354" s="386" t="s">
        <v>11</v>
      </c>
      <c r="D354" s="386" t="s">
        <v>86</v>
      </c>
      <c r="E354" s="546" t="s">
        <v>467</v>
      </c>
      <c r="F354" s="546" t="s">
        <v>468</v>
      </c>
      <c r="G354" s="546" t="s">
        <v>469</v>
      </c>
    </row>
    <row r="355" spans="1:7" x14ac:dyDescent="0.25">
      <c r="A355" s="415">
        <v>1</v>
      </c>
      <c r="B355" s="415" t="s">
        <v>265</v>
      </c>
      <c r="C355" s="416">
        <v>3927000</v>
      </c>
      <c r="D355" s="416">
        <v>-45000</v>
      </c>
      <c r="E355" s="585">
        <f>E299</f>
        <v>4335000</v>
      </c>
      <c r="F355" s="585">
        <f>F299</f>
        <v>1068000</v>
      </c>
      <c r="G355" s="585">
        <f>G299</f>
        <v>5403000</v>
      </c>
    </row>
    <row r="356" spans="1:7" x14ac:dyDescent="0.25">
      <c r="A356" s="415">
        <v>3</v>
      </c>
      <c r="B356" s="415" t="s">
        <v>266</v>
      </c>
      <c r="C356" s="416">
        <v>587100</v>
      </c>
      <c r="D356" s="416">
        <v>-138000</v>
      </c>
      <c r="E356" s="585">
        <f>E308</f>
        <v>461120</v>
      </c>
      <c r="F356" s="585">
        <f>F308</f>
        <v>-30009.7</v>
      </c>
      <c r="G356" s="585">
        <f>G308</f>
        <v>431110.3</v>
      </c>
    </row>
    <row r="357" spans="1:7" x14ac:dyDescent="0.25">
      <c r="A357" s="415">
        <v>4</v>
      </c>
      <c r="B357" s="415" t="s">
        <v>267</v>
      </c>
      <c r="C357" s="416">
        <v>3436500</v>
      </c>
      <c r="D357" s="416">
        <v>-710000</v>
      </c>
      <c r="E357" s="585">
        <f>E325</f>
        <v>4041700</v>
      </c>
      <c r="F357" s="585">
        <f>F325</f>
        <v>136500</v>
      </c>
      <c r="G357" s="585">
        <f>G325</f>
        <v>4178200</v>
      </c>
    </row>
    <row r="358" spans="1:7" x14ac:dyDescent="0.25">
      <c r="A358" s="415">
        <v>5</v>
      </c>
      <c r="B358" s="415" t="s">
        <v>268</v>
      </c>
      <c r="C358" s="416">
        <v>2450000</v>
      </c>
      <c r="D358" s="416">
        <v>-1110000</v>
      </c>
      <c r="E358" s="585">
        <f>E334</f>
        <v>1058000</v>
      </c>
      <c r="F358" s="585">
        <f>F334</f>
        <v>-48980</v>
      </c>
      <c r="G358" s="585">
        <f>G334</f>
        <v>1009020</v>
      </c>
    </row>
    <row r="359" spans="1:7" x14ac:dyDescent="0.25">
      <c r="A359" s="415">
        <v>6</v>
      </c>
      <c r="B359" s="415" t="s">
        <v>269</v>
      </c>
      <c r="C359" s="416">
        <v>1000</v>
      </c>
      <c r="D359" s="416">
        <v>0</v>
      </c>
      <c r="E359" s="585">
        <f>E340</f>
        <v>0</v>
      </c>
      <c r="F359" s="585">
        <f>F340</f>
        <v>22500</v>
      </c>
      <c r="G359" s="585">
        <f>G340</f>
        <v>22500</v>
      </c>
    </row>
    <row r="360" spans="1:7" x14ac:dyDescent="0.25">
      <c r="A360" s="415">
        <v>7</v>
      </c>
      <c r="B360" s="415" t="s">
        <v>270</v>
      </c>
      <c r="C360" s="416">
        <v>217000</v>
      </c>
      <c r="D360" s="416">
        <v>25000</v>
      </c>
      <c r="E360" s="585">
        <f>E349</f>
        <v>1503000</v>
      </c>
      <c r="F360" s="585">
        <f>F349</f>
        <v>34500</v>
      </c>
      <c r="G360" s="585">
        <f>G349</f>
        <v>1537500</v>
      </c>
    </row>
    <row r="361" spans="1:7" ht="25.5" x14ac:dyDescent="0.25">
      <c r="A361" s="415"/>
      <c r="B361" s="417" t="s">
        <v>272</v>
      </c>
      <c r="C361" s="418">
        <v>10618600</v>
      </c>
      <c r="D361" s="418">
        <v>-1978000</v>
      </c>
      <c r="E361" s="570">
        <f>SUM(E355:E360)</f>
        <v>11398820</v>
      </c>
      <c r="F361" s="570">
        <f>SUM(F355:F360)</f>
        <v>1182510.3</v>
      </c>
      <c r="G361" s="570">
        <f>SUM(G355:G360)</f>
        <v>12581330.300000001</v>
      </c>
    </row>
    <row r="364" spans="1:7" ht="18" x14ac:dyDescent="0.25">
      <c r="B364" s="22" t="s">
        <v>273</v>
      </c>
    </row>
    <row r="365" spans="1:7" ht="18" x14ac:dyDescent="0.25">
      <c r="B365" s="22" t="s">
        <v>274</v>
      </c>
    </row>
    <row r="367" spans="1:7" ht="33" customHeight="1" x14ac:dyDescent="0.25">
      <c r="A367" s="386" t="s">
        <v>29</v>
      </c>
      <c r="B367" s="386" t="s">
        <v>30</v>
      </c>
      <c r="C367" s="386" t="s">
        <v>214</v>
      </c>
      <c r="D367" s="386" t="s">
        <v>86</v>
      </c>
      <c r="E367" s="546" t="s">
        <v>467</v>
      </c>
      <c r="F367" s="546" t="s">
        <v>468</v>
      </c>
      <c r="G367" s="546" t="s">
        <v>469</v>
      </c>
    </row>
    <row r="368" spans="1:7" x14ac:dyDescent="0.25">
      <c r="A368" s="386">
        <v>1</v>
      </c>
      <c r="B368" s="386">
        <v>2</v>
      </c>
      <c r="C368" s="409">
        <v>3</v>
      </c>
      <c r="D368" s="409">
        <v>4</v>
      </c>
      <c r="E368" s="584"/>
      <c r="F368" s="548"/>
      <c r="G368" s="548"/>
    </row>
    <row r="369" spans="1:7" ht="31.5" x14ac:dyDescent="0.25">
      <c r="A369" s="419" t="s">
        <v>276</v>
      </c>
      <c r="B369" s="494" t="s">
        <v>216</v>
      </c>
      <c r="C369" s="420">
        <v>10658570</v>
      </c>
      <c r="D369" s="420">
        <v>-1957750</v>
      </c>
      <c r="E369" s="549">
        <f>E371+E884+E1003</f>
        <v>11328820</v>
      </c>
      <c r="F369" s="549">
        <f>F371+F1003</f>
        <v>1286124</v>
      </c>
      <c r="G369" s="549">
        <f>G371+G884+G1003</f>
        <v>12775747.039999999</v>
      </c>
    </row>
    <row r="370" spans="1:7" x14ac:dyDescent="0.25">
      <c r="A370" s="393"/>
      <c r="B370" s="393"/>
      <c r="C370" s="383"/>
      <c r="D370" s="382"/>
      <c r="E370" s="513"/>
      <c r="G370" s="551"/>
    </row>
    <row r="371" spans="1:7" ht="36" x14ac:dyDescent="0.25">
      <c r="A371" s="421" t="s">
        <v>277</v>
      </c>
      <c r="B371" s="422" t="s">
        <v>278</v>
      </c>
      <c r="C371" s="423">
        <v>8825250</v>
      </c>
      <c r="D371" s="423">
        <v>-1977750</v>
      </c>
      <c r="E371" s="552">
        <f>E374+E484+E708+E739</f>
        <v>9284800</v>
      </c>
      <c r="F371" s="688">
        <f>F374+F484+F708+F739</f>
        <v>1261420</v>
      </c>
      <c r="G371" s="552">
        <f>G374+G484+G708+G739</f>
        <v>10546220</v>
      </c>
    </row>
    <row r="372" spans="1:7" x14ac:dyDescent="0.25">
      <c r="A372" s="998"/>
      <c r="B372" s="998"/>
      <c r="C372" s="998"/>
      <c r="D372" s="998"/>
      <c r="E372" s="999"/>
      <c r="F372" s="602"/>
      <c r="G372" s="586"/>
    </row>
    <row r="373" spans="1:7" x14ac:dyDescent="0.25">
      <c r="A373" s="998"/>
      <c r="B373" s="998"/>
      <c r="C373" s="998"/>
      <c r="D373" s="998"/>
      <c r="E373" s="999"/>
      <c r="G373" s="587"/>
    </row>
    <row r="374" spans="1:7" ht="31.5" x14ac:dyDescent="0.25">
      <c r="A374" s="424" t="s">
        <v>279</v>
      </c>
      <c r="B374" s="424" t="s">
        <v>280</v>
      </c>
      <c r="C374" s="425">
        <v>2021500</v>
      </c>
      <c r="D374" s="425">
        <v>-74000</v>
      </c>
      <c r="E374" s="553">
        <f>E377+E399</f>
        <v>2109800</v>
      </c>
      <c r="F374" s="553">
        <f>F377+F399</f>
        <v>510020</v>
      </c>
      <c r="G374" s="553">
        <f>G377+G399</f>
        <v>2619820</v>
      </c>
    </row>
    <row r="375" spans="1:7" x14ac:dyDescent="0.25">
      <c r="A375" s="998"/>
      <c r="B375" s="998"/>
      <c r="C375" s="998"/>
      <c r="D375" s="998"/>
      <c r="E375" s="999"/>
      <c r="G375" s="586"/>
    </row>
    <row r="376" spans="1:7" x14ac:dyDescent="0.25">
      <c r="A376" s="998"/>
      <c r="B376" s="998"/>
      <c r="C376" s="998"/>
      <c r="D376" s="998"/>
      <c r="E376" s="999"/>
      <c r="G376" s="587"/>
    </row>
    <row r="377" spans="1:7" x14ac:dyDescent="0.25">
      <c r="A377" s="1000" t="s">
        <v>281</v>
      </c>
      <c r="B377" s="1000" t="s">
        <v>282</v>
      </c>
      <c r="C377" s="1002">
        <v>448800</v>
      </c>
      <c r="D377" s="1002">
        <v>-145000</v>
      </c>
      <c r="E377" s="1004">
        <f>E393+E398</f>
        <v>141000</v>
      </c>
      <c r="F377" s="1006">
        <f>F393+F398</f>
        <v>102400</v>
      </c>
      <c r="G377" s="1006">
        <f>G393+G398</f>
        <v>243400</v>
      </c>
    </row>
    <row r="378" spans="1:7" x14ac:dyDescent="0.25">
      <c r="A378" s="1001"/>
      <c r="B378" s="1001"/>
      <c r="C378" s="1003"/>
      <c r="D378" s="1003"/>
      <c r="E378" s="1005"/>
      <c r="F378" s="1007"/>
      <c r="G378" s="1007"/>
    </row>
    <row r="379" spans="1:7" x14ac:dyDescent="0.25">
      <c r="A379" s="614">
        <v>3</v>
      </c>
      <c r="B379" s="615" t="s">
        <v>15</v>
      </c>
      <c r="C379" s="616"/>
      <c r="D379" s="616"/>
      <c r="E379" s="617">
        <f>E380+E386</f>
        <v>126000</v>
      </c>
      <c r="F379" s="618">
        <f>F380+F386</f>
        <v>101200</v>
      </c>
      <c r="G379" s="618">
        <f>G380+G386</f>
        <v>227200</v>
      </c>
    </row>
    <row r="380" spans="1:7" x14ac:dyDescent="0.25">
      <c r="A380" s="393">
        <v>32</v>
      </c>
      <c r="B380" s="393" t="s">
        <v>284</v>
      </c>
      <c r="C380" s="405">
        <v>380800</v>
      </c>
      <c r="D380" s="405">
        <v>-145000</v>
      </c>
      <c r="E380" s="510">
        <f>E381+E383</f>
        <v>126000</v>
      </c>
      <c r="F380" s="556">
        <f>F383+F381</f>
        <v>73000</v>
      </c>
      <c r="G380" s="556">
        <f>G381+G383</f>
        <v>199000</v>
      </c>
    </row>
    <row r="381" spans="1:7" x14ac:dyDescent="0.25">
      <c r="A381" s="393">
        <v>322</v>
      </c>
      <c r="B381" s="393" t="s">
        <v>106</v>
      </c>
      <c r="C381" s="405"/>
      <c r="D381" s="405"/>
      <c r="E381" s="510">
        <f>SUM(E382)</f>
        <v>0</v>
      </c>
      <c r="F381" s="556">
        <f>SUM(F382)</f>
        <v>65000</v>
      </c>
      <c r="G381" s="556">
        <f>SUM(G382)</f>
        <v>65000</v>
      </c>
    </row>
    <row r="382" spans="1:7" x14ac:dyDescent="0.25">
      <c r="A382" s="389">
        <v>3225</v>
      </c>
      <c r="B382" s="389" t="s">
        <v>479</v>
      </c>
      <c r="C382" s="390"/>
      <c r="D382" s="390"/>
      <c r="E382" s="509">
        <v>0</v>
      </c>
      <c r="F382" s="525">
        <v>65000</v>
      </c>
      <c r="G382" s="525">
        <f>E382+F382</f>
        <v>65000</v>
      </c>
    </row>
    <row r="383" spans="1:7" x14ac:dyDescent="0.25">
      <c r="A383" s="393">
        <v>329</v>
      </c>
      <c r="B383" s="393" t="s">
        <v>285</v>
      </c>
      <c r="C383" s="405">
        <v>379000</v>
      </c>
      <c r="D383" s="405">
        <v>-145000</v>
      </c>
      <c r="E383" s="510">
        <f>SUM(E384:E385)</f>
        <v>126000</v>
      </c>
      <c r="F383" s="556">
        <f>SUM(F384:F385)</f>
        <v>8000</v>
      </c>
      <c r="G383" s="556">
        <f>SUM(G384:G385)</f>
        <v>134000</v>
      </c>
    </row>
    <row r="384" spans="1:7" x14ac:dyDescent="0.25">
      <c r="A384" s="389">
        <v>3293</v>
      </c>
      <c r="B384" s="389" t="s">
        <v>125</v>
      </c>
      <c r="C384" s="390">
        <v>150000</v>
      </c>
      <c r="D384" s="390">
        <v>-50000</v>
      </c>
      <c r="E384" s="542">
        <v>120000</v>
      </c>
      <c r="F384" s="547">
        <v>0</v>
      </c>
      <c r="G384" s="547">
        <f>E384+F384</f>
        <v>120000</v>
      </c>
    </row>
    <row r="385" spans="1:7" x14ac:dyDescent="0.25">
      <c r="A385" s="389">
        <v>3299</v>
      </c>
      <c r="B385" s="389" t="s">
        <v>480</v>
      </c>
      <c r="C385" s="390">
        <v>5000</v>
      </c>
      <c r="D385" s="391">
        <v>0</v>
      </c>
      <c r="E385" s="542">
        <v>6000</v>
      </c>
      <c r="F385" s="547">
        <v>8000</v>
      </c>
      <c r="G385" s="547">
        <f>E385+F385</f>
        <v>14000</v>
      </c>
    </row>
    <row r="386" spans="1:7" x14ac:dyDescent="0.25">
      <c r="A386" s="393">
        <v>38</v>
      </c>
      <c r="B386" s="393" t="s">
        <v>364</v>
      </c>
      <c r="C386" s="405"/>
      <c r="D386" s="400"/>
      <c r="E386" s="555">
        <f t="shared" ref="E386:G387" si="11">SUM(E387)</f>
        <v>0</v>
      </c>
      <c r="F386" s="554">
        <f t="shared" si="11"/>
        <v>28200</v>
      </c>
      <c r="G386" s="554">
        <f t="shared" si="11"/>
        <v>28200</v>
      </c>
    </row>
    <row r="387" spans="1:7" x14ac:dyDescent="0.25">
      <c r="A387" s="393">
        <v>381</v>
      </c>
      <c r="B387" s="393" t="s">
        <v>146</v>
      </c>
      <c r="C387" s="405"/>
      <c r="D387" s="400"/>
      <c r="E387" s="555">
        <f t="shared" si="11"/>
        <v>0</v>
      </c>
      <c r="F387" s="554">
        <f t="shared" si="11"/>
        <v>28200</v>
      </c>
      <c r="G387" s="554">
        <f t="shared" si="11"/>
        <v>28200</v>
      </c>
    </row>
    <row r="388" spans="1:7" x14ac:dyDescent="0.25">
      <c r="A388" s="389">
        <v>3811</v>
      </c>
      <c r="B388" s="389" t="s">
        <v>481</v>
      </c>
      <c r="C388" s="390"/>
      <c r="D388" s="391"/>
      <c r="E388" s="542">
        <v>0</v>
      </c>
      <c r="F388" s="547">
        <v>28200</v>
      </c>
      <c r="G388" s="547">
        <f>E388+F388</f>
        <v>28200</v>
      </c>
    </row>
    <row r="389" spans="1:7" x14ac:dyDescent="0.25">
      <c r="A389" s="451">
        <v>4</v>
      </c>
      <c r="B389" s="451" t="s">
        <v>482</v>
      </c>
      <c r="C389" s="455"/>
      <c r="D389" s="458"/>
      <c r="E389" s="612">
        <f t="shared" ref="E389:G391" si="12">SUM(E390)</f>
        <v>0</v>
      </c>
      <c r="F389" s="613">
        <f t="shared" si="12"/>
        <v>1200</v>
      </c>
      <c r="G389" s="613">
        <f t="shared" si="12"/>
        <v>1200</v>
      </c>
    </row>
    <row r="390" spans="1:7" x14ac:dyDescent="0.25">
      <c r="A390" s="393">
        <v>42</v>
      </c>
      <c r="B390" s="393" t="s">
        <v>483</v>
      </c>
      <c r="C390" s="405"/>
      <c r="D390" s="400"/>
      <c r="E390" s="555">
        <f t="shared" si="12"/>
        <v>0</v>
      </c>
      <c r="F390" s="554">
        <f t="shared" si="12"/>
        <v>1200</v>
      </c>
      <c r="G390" s="554">
        <f t="shared" si="12"/>
        <v>1200</v>
      </c>
    </row>
    <row r="391" spans="1:7" x14ac:dyDescent="0.25">
      <c r="A391" s="393">
        <v>424</v>
      </c>
      <c r="B391" s="393" t="s">
        <v>484</v>
      </c>
      <c r="C391" s="405"/>
      <c r="D391" s="400"/>
      <c r="E391" s="555">
        <f t="shared" si="12"/>
        <v>0</v>
      </c>
      <c r="F391" s="554">
        <f t="shared" si="12"/>
        <v>1200</v>
      </c>
      <c r="G391" s="554">
        <f t="shared" si="12"/>
        <v>1200</v>
      </c>
    </row>
    <row r="392" spans="1:7" x14ac:dyDescent="0.25">
      <c r="A392" s="389">
        <v>4241</v>
      </c>
      <c r="B392" s="389" t="s">
        <v>485</v>
      </c>
      <c r="C392" s="390"/>
      <c r="D392" s="391"/>
      <c r="E392" s="542">
        <v>0</v>
      </c>
      <c r="F392" s="547">
        <v>1200</v>
      </c>
      <c r="G392" s="547">
        <f>E392+F392</f>
        <v>1200</v>
      </c>
    </row>
    <row r="393" spans="1:7" ht="30" customHeight="1" x14ac:dyDescent="0.25">
      <c r="A393" s="1008" t="s">
        <v>486</v>
      </c>
      <c r="B393" s="1009"/>
      <c r="C393" s="708">
        <v>418800</v>
      </c>
      <c r="D393" s="708">
        <v>-145000</v>
      </c>
      <c r="E393" s="709">
        <f>E379+E389</f>
        <v>126000</v>
      </c>
      <c r="F393" s="710">
        <f>F379+F389</f>
        <v>102400</v>
      </c>
      <c r="G393" s="710">
        <f>G379+G389</f>
        <v>228400</v>
      </c>
    </row>
    <row r="394" spans="1:7" ht="15" customHeight="1" x14ac:dyDescent="0.25">
      <c r="A394" s="619">
        <v>3</v>
      </c>
      <c r="B394" s="615" t="s">
        <v>15</v>
      </c>
      <c r="C394" s="620"/>
      <c r="D394" s="620"/>
      <c r="E394" s="621">
        <f>E395</f>
        <v>15000</v>
      </c>
      <c r="F394" s="528">
        <f>F395</f>
        <v>0</v>
      </c>
      <c r="G394" s="622">
        <f>G395</f>
        <v>15000</v>
      </c>
    </row>
    <row r="395" spans="1:7" ht="15" customHeight="1" x14ac:dyDescent="0.25">
      <c r="A395" s="383">
        <v>32</v>
      </c>
      <c r="B395" s="382" t="s">
        <v>284</v>
      </c>
      <c r="C395" s="487"/>
      <c r="D395" s="487"/>
      <c r="E395" s="609">
        <f t="shared" ref="E395:G396" si="13">SUM(E396)</f>
        <v>15000</v>
      </c>
      <c r="F395" s="554">
        <f t="shared" si="13"/>
        <v>0</v>
      </c>
      <c r="G395" s="559">
        <f t="shared" si="13"/>
        <v>15000</v>
      </c>
    </row>
    <row r="396" spans="1:7" ht="15" customHeight="1" x14ac:dyDescent="0.25">
      <c r="A396" s="383">
        <v>329</v>
      </c>
      <c r="B396" s="382" t="s">
        <v>285</v>
      </c>
      <c r="C396" s="487"/>
      <c r="D396" s="487"/>
      <c r="E396" s="609">
        <f t="shared" si="13"/>
        <v>15000</v>
      </c>
      <c r="F396" s="554">
        <f t="shared" si="13"/>
        <v>0</v>
      </c>
      <c r="G396" s="559">
        <f t="shared" si="13"/>
        <v>15000</v>
      </c>
    </row>
    <row r="397" spans="1:7" ht="15" customHeight="1" x14ac:dyDescent="0.25">
      <c r="A397" s="389">
        <v>3292</v>
      </c>
      <c r="B397" s="389" t="s">
        <v>124</v>
      </c>
      <c r="C397" s="390">
        <v>24000</v>
      </c>
      <c r="D397" s="391">
        <v>0</v>
      </c>
      <c r="E397" s="542">
        <v>15000</v>
      </c>
      <c r="F397" s="547">
        <v>0</v>
      </c>
      <c r="G397" s="547">
        <f>E397+F397</f>
        <v>15000</v>
      </c>
    </row>
    <row r="398" spans="1:7" ht="30" customHeight="1" x14ac:dyDescent="0.25">
      <c r="A398" s="730" t="s">
        <v>487</v>
      </c>
      <c r="B398" s="731"/>
      <c r="C398" s="732"/>
      <c r="D398" s="732"/>
      <c r="E398" s="733">
        <f>E394</f>
        <v>15000</v>
      </c>
      <c r="F398" s="734">
        <f>F394</f>
        <v>0</v>
      </c>
      <c r="G398" s="735">
        <f>G394</f>
        <v>15000</v>
      </c>
    </row>
    <row r="399" spans="1:7" ht="45" x14ac:dyDescent="0.25">
      <c r="A399" s="426" t="s">
        <v>290</v>
      </c>
      <c r="B399" s="426" t="s">
        <v>291</v>
      </c>
      <c r="C399" s="423">
        <v>1572700</v>
      </c>
      <c r="D399" s="423">
        <v>71000</v>
      </c>
      <c r="E399" s="552">
        <f>E439+E447+E462+E470+E481</f>
        <v>1968800</v>
      </c>
      <c r="F399" s="552">
        <f>F439+F447+F462+F470+F481</f>
        <v>407620</v>
      </c>
      <c r="G399" s="552">
        <f>G439+G447+G462+G470+G481</f>
        <v>2376420</v>
      </c>
    </row>
    <row r="400" spans="1:7" x14ac:dyDescent="0.25">
      <c r="A400" s="619">
        <v>3</v>
      </c>
      <c r="B400" s="615" t="s">
        <v>15</v>
      </c>
      <c r="C400" s="623"/>
      <c r="D400" s="623"/>
      <c r="E400" s="506">
        <f>E401+E408+E428+E432</f>
        <v>1920800</v>
      </c>
      <c r="F400" s="506">
        <f>F401+F408+F428+F432</f>
        <v>242800</v>
      </c>
      <c r="G400" s="506">
        <f>G401+G408+G428+G432</f>
        <v>2163600</v>
      </c>
    </row>
    <row r="401" spans="1:7" x14ac:dyDescent="0.25">
      <c r="A401" s="393">
        <v>31</v>
      </c>
      <c r="B401" s="393" t="s">
        <v>283</v>
      </c>
      <c r="C401" s="405">
        <v>1068000</v>
      </c>
      <c r="D401" s="405">
        <v>0</v>
      </c>
      <c r="E401" s="555">
        <f>E402+E404+E406</f>
        <v>1292000</v>
      </c>
      <c r="F401" s="555">
        <f>F402+F404+F406</f>
        <v>11000</v>
      </c>
      <c r="G401" s="555">
        <f>G402+G404+G406</f>
        <v>1303000</v>
      </c>
    </row>
    <row r="402" spans="1:7" x14ac:dyDescent="0.25">
      <c r="A402" s="393">
        <v>311</v>
      </c>
      <c r="B402" s="393" t="s">
        <v>90</v>
      </c>
      <c r="C402" s="405">
        <v>893000</v>
      </c>
      <c r="D402" s="405">
        <v>0</v>
      </c>
      <c r="E402" s="555">
        <f>SUM(E403)</f>
        <v>1100000</v>
      </c>
      <c r="F402" s="555">
        <f>F403</f>
        <v>0</v>
      </c>
      <c r="G402" s="555">
        <f>SUM(G403)</f>
        <v>1100000</v>
      </c>
    </row>
    <row r="403" spans="1:7" x14ac:dyDescent="0.25">
      <c r="A403" s="389">
        <v>3111</v>
      </c>
      <c r="B403" s="389" t="s">
        <v>292</v>
      </c>
      <c r="C403" s="390">
        <v>893000</v>
      </c>
      <c r="D403" s="391">
        <v>0</v>
      </c>
      <c r="E403" s="542">
        <v>1100000</v>
      </c>
      <c r="F403" s="509">
        <v>0</v>
      </c>
      <c r="G403" s="547">
        <f>E403+F403</f>
        <v>1100000</v>
      </c>
    </row>
    <row r="404" spans="1:7" x14ac:dyDescent="0.25">
      <c r="A404" s="393">
        <v>312</v>
      </c>
      <c r="B404" s="393" t="s">
        <v>93</v>
      </c>
      <c r="C404" s="405">
        <v>23000</v>
      </c>
      <c r="D404" s="405">
        <v>0</v>
      </c>
      <c r="E404" s="555">
        <f>SUM(E405)</f>
        <v>12000</v>
      </c>
      <c r="F404" s="555">
        <f>F405</f>
        <v>8000</v>
      </c>
      <c r="G404" s="555">
        <f>SUM(G405)</f>
        <v>20000</v>
      </c>
    </row>
    <row r="405" spans="1:7" x14ac:dyDescent="0.25">
      <c r="A405" s="389">
        <v>3121</v>
      </c>
      <c r="B405" s="389" t="s">
        <v>93</v>
      </c>
      <c r="C405" s="390">
        <v>23000</v>
      </c>
      <c r="D405" s="391">
        <v>0</v>
      </c>
      <c r="E405" s="542">
        <v>12000</v>
      </c>
      <c r="F405" s="509">
        <v>8000</v>
      </c>
      <c r="G405" s="547">
        <f>E405+F405</f>
        <v>20000</v>
      </c>
    </row>
    <row r="406" spans="1:7" x14ac:dyDescent="0.25">
      <c r="A406" s="393">
        <v>313</v>
      </c>
      <c r="B406" s="393" t="s">
        <v>293</v>
      </c>
      <c r="C406" s="405">
        <v>152000</v>
      </c>
      <c r="D406" s="405">
        <v>0</v>
      </c>
      <c r="E406" s="555">
        <f>SUM(E407)</f>
        <v>180000</v>
      </c>
      <c r="F406" s="555">
        <f>F407</f>
        <v>3000</v>
      </c>
      <c r="G406" s="555">
        <f>SUM(G407)</f>
        <v>183000</v>
      </c>
    </row>
    <row r="407" spans="1:7" x14ac:dyDescent="0.25">
      <c r="A407" s="389">
        <v>3132</v>
      </c>
      <c r="B407" s="389" t="s">
        <v>294</v>
      </c>
      <c r="C407" s="390">
        <v>148200</v>
      </c>
      <c r="D407" s="391">
        <v>0</v>
      </c>
      <c r="E407" s="542">
        <v>180000</v>
      </c>
      <c r="F407" s="509">
        <v>3000</v>
      </c>
      <c r="G407" s="547">
        <f>E407+F407</f>
        <v>183000</v>
      </c>
    </row>
    <row r="408" spans="1:7" x14ac:dyDescent="0.25">
      <c r="A408" s="393">
        <v>32</v>
      </c>
      <c r="B408" s="393" t="s">
        <v>284</v>
      </c>
      <c r="C408" s="405">
        <v>219750</v>
      </c>
      <c r="D408" s="405">
        <v>11000</v>
      </c>
      <c r="E408" s="555">
        <f>E409+E414+E416+E423</f>
        <v>577300</v>
      </c>
      <c r="F408" s="555">
        <f>F409+F414+F416+F423</f>
        <v>203400</v>
      </c>
      <c r="G408" s="555">
        <f>G409+G414+G416+G423</f>
        <v>780700</v>
      </c>
    </row>
    <row r="409" spans="1:7" x14ac:dyDescent="0.25">
      <c r="A409" s="393">
        <v>321</v>
      </c>
      <c r="B409" s="393" t="s">
        <v>296</v>
      </c>
      <c r="C409" s="405">
        <v>60000</v>
      </c>
      <c r="D409" s="405">
        <v>3000</v>
      </c>
      <c r="E409" s="555">
        <f>SUM(E410:E413)</f>
        <v>30200</v>
      </c>
      <c r="F409" s="555">
        <f>SUM(F410:F413)</f>
        <v>-1500</v>
      </c>
      <c r="G409" s="555">
        <f>SUM(G410:G413)</f>
        <v>28700</v>
      </c>
    </row>
    <row r="410" spans="1:7" x14ac:dyDescent="0.25">
      <c r="A410" s="389">
        <v>3211</v>
      </c>
      <c r="B410" s="389" t="s">
        <v>102</v>
      </c>
      <c r="C410" s="390">
        <v>30000</v>
      </c>
      <c r="D410" s="390">
        <v>3000</v>
      </c>
      <c r="E410" s="633">
        <v>16000</v>
      </c>
      <c r="F410" s="606">
        <v>0</v>
      </c>
      <c r="G410" s="634">
        <f>E410+F410</f>
        <v>16000</v>
      </c>
    </row>
    <row r="411" spans="1:7" x14ac:dyDescent="0.25">
      <c r="A411" s="389">
        <v>3212</v>
      </c>
      <c r="B411" s="389" t="s">
        <v>297</v>
      </c>
      <c r="C411" s="390">
        <v>9000</v>
      </c>
      <c r="D411" s="391">
        <v>0</v>
      </c>
      <c r="E411" s="633">
        <v>4200</v>
      </c>
      <c r="F411" s="606">
        <v>0</v>
      </c>
      <c r="G411" s="634">
        <f>E411+F411</f>
        <v>4200</v>
      </c>
    </row>
    <row r="412" spans="1:7" x14ac:dyDescent="0.25">
      <c r="A412" s="389">
        <v>3213</v>
      </c>
      <c r="B412" s="389" t="s">
        <v>104</v>
      </c>
      <c r="C412" s="405"/>
      <c r="D412" s="405"/>
      <c r="E412" s="606">
        <v>0</v>
      </c>
      <c r="F412" s="633">
        <v>500</v>
      </c>
      <c r="G412" s="633">
        <f>E412+F412</f>
        <v>500</v>
      </c>
    </row>
    <row r="413" spans="1:7" x14ac:dyDescent="0.25">
      <c r="A413" s="389">
        <v>3214</v>
      </c>
      <c r="B413" s="389" t="s">
        <v>298</v>
      </c>
      <c r="C413" s="390">
        <v>10000</v>
      </c>
      <c r="D413" s="391">
        <v>0</v>
      </c>
      <c r="E413" s="633">
        <v>10000</v>
      </c>
      <c r="F413" s="606">
        <v>-2000</v>
      </c>
      <c r="G413" s="634">
        <f>E413+F413</f>
        <v>8000</v>
      </c>
    </row>
    <row r="414" spans="1:7" x14ac:dyDescent="0.25">
      <c r="A414" s="393">
        <v>322</v>
      </c>
      <c r="B414" s="393" t="s">
        <v>299</v>
      </c>
      <c r="C414" s="405">
        <v>1920</v>
      </c>
      <c r="D414" s="405">
        <v>0</v>
      </c>
      <c r="E414" s="610">
        <f>SUM(E415:E415)</f>
        <v>26000</v>
      </c>
      <c r="F414" s="610">
        <f>SUM(F415:F415)</f>
        <v>20000</v>
      </c>
      <c r="G414" s="610">
        <f>SUM(G415:G415)</f>
        <v>46000</v>
      </c>
    </row>
    <row r="415" spans="1:7" x14ac:dyDescent="0.25">
      <c r="A415" s="389">
        <v>3221</v>
      </c>
      <c r="B415" s="389" t="s">
        <v>300</v>
      </c>
      <c r="C415" s="390">
        <v>1920</v>
      </c>
      <c r="D415" s="391">
        <v>0</v>
      </c>
      <c r="E415" s="633">
        <v>26000</v>
      </c>
      <c r="F415" s="606">
        <v>20000</v>
      </c>
      <c r="G415" s="634">
        <f>E415+F415</f>
        <v>46000</v>
      </c>
    </row>
    <row r="416" spans="1:7" x14ac:dyDescent="0.25">
      <c r="A416" s="393">
        <v>323</v>
      </c>
      <c r="B416" s="393" t="s">
        <v>113</v>
      </c>
      <c r="C416" s="405">
        <v>141830</v>
      </c>
      <c r="D416" s="405">
        <v>0</v>
      </c>
      <c r="E416" s="610">
        <f>SUM(E417:E422)</f>
        <v>284500</v>
      </c>
      <c r="F416" s="610">
        <f>SUM(F417:F422)</f>
        <v>58900</v>
      </c>
      <c r="G416" s="610">
        <f>SUM(G417:G422)</f>
        <v>343400</v>
      </c>
    </row>
    <row r="417" spans="1:7" x14ac:dyDescent="0.25">
      <c r="A417" s="389">
        <v>3231</v>
      </c>
      <c r="B417" s="389" t="s">
        <v>307</v>
      </c>
      <c r="C417" s="390">
        <v>65000</v>
      </c>
      <c r="D417" s="391">
        <v>0</v>
      </c>
      <c r="E417" s="606">
        <v>51500</v>
      </c>
      <c r="F417" s="606">
        <v>14000</v>
      </c>
      <c r="G417" s="634">
        <f t="shared" ref="G417:G422" si="14">E417+F417</f>
        <v>65500</v>
      </c>
    </row>
    <row r="418" spans="1:7" x14ac:dyDescent="0.25">
      <c r="A418" s="389">
        <v>3233</v>
      </c>
      <c r="B418" s="389" t="s">
        <v>116</v>
      </c>
      <c r="C418" s="390"/>
      <c r="D418" s="390"/>
      <c r="E418" s="633">
        <v>15000</v>
      </c>
      <c r="F418" s="633">
        <v>-10000</v>
      </c>
      <c r="G418" s="633">
        <f t="shared" si="14"/>
        <v>5000</v>
      </c>
    </row>
    <row r="419" spans="1:7" x14ac:dyDescent="0.25">
      <c r="A419" s="389">
        <v>3236</v>
      </c>
      <c r="B419" s="389" t="s">
        <v>302</v>
      </c>
      <c r="C419" s="390">
        <v>13000</v>
      </c>
      <c r="D419" s="391">
        <v>0</v>
      </c>
      <c r="E419" s="633">
        <v>13000</v>
      </c>
      <c r="F419" s="606">
        <v>0</v>
      </c>
      <c r="G419" s="634">
        <f t="shared" si="14"/>
        <v>13000</v>
      </c>
    </row>
    <row r="420" spans="1:7" x14ac:dyDescent="0.25">
      <c r="A420" s="389">
        <v>3237</v>
      </c>
      <c r="B420" s="389" t="s">
        <v>119</v>
      </c>
      <c r="C420" s="390">
        <v>117000</v>
      </c>
      <c r="D420" s="391">
        <v>0</v>
      </c>
      <c r="E420" s="606">
        <v>117000</v>
      </c>
      <c r="F420" s="606">
        <v>11000</v>
      </c>
      <c r="G420" s="634">
        <f t="shared" si="14"/>
        <v>128000</v>
      </c>
    </row>
    <row r="421" spans="1:7" x14ac:dyDescent="0.25">
      <c r="A421" s="389">
        <v>3238</v>
      </c>
      <c r="B421" s="389" t="s">
        <v>120</v>
      </c>
      <c r="C421" s="390"/>
      <c r="D421" s="391"/>
      <c r="E421" s="633">
        <v>65000</v>
      </c>
      <c r="F421" s="606">
        <v>35000</v>
      </c>
      <c r="G421" s="634">
        <f t="shared" si="14"/>
        <v>100000</v>
      </c>
    </row>
    <row r="422" spans="1:7" x14ac:dyDescent="0.25">
      <c r="A422" s="389">
        <v>3239</v>
      </c>
      <c r="B422" s="389" t="s">
        <v>121</v>
      </c>
      <c r="C422" s="390"/>
      <c r="D422" s="391"/>
      <c r="E422" s="633">
        <v>23000</v>
      </c>
      <c r="F422" s="606">
        <v>8900</v>
      </c>
      <c r="G422" s="634">
        <f t="shared" si="14"/>
        <v>31900</v>
      </c>
    </row>
    <row r="423" spans="1:7" x14ac:dyDescent="0.25">
      <c r="A423" s="393">
        <v>329</v>
      </c>
      <c r="B423" s="393" t="s">
        <v>122</v>
      </c>
      <c r="C423" s="405">
        <v>16000</v>
      </c>
      <c r="D423" s="405">
        <v>8000</v>
      </c>
      <c r="E423" s="610">
        <f>SUM(E424:E427)</f>
        <v>236600</v>
      </c>
      <c r="F423" s="610">
        <f>SUM(F424:F427)</f>
        <v>126000</v>
      </c>
      <c r="G423" s="610">
        <f>SUM(G424:G427)</f>
        <v>362600</v>
      </c>
    </row>
    <row r="424" spans="1:7" ht="15" customHeight="1" x14ac:dyDescent="0.25">
      <c r="A424" s="389">
        <v>3294</v>
      </c>
      <c r="B424" s="389" t="s">
        <v>126</v>
      </c>
      <c r="C424" s="390"/>
      <c r="D424" s="390"/>
      <c r="E424" s="633">
        <v>21400</v>
      </c>
      <c r="F424" s="633">
        <v>0</v>
      </c>
      <c r="G424" s="633">
        <f>E424+F424</f>
        <v>21400</v>
      </c>
    </row>
    <row r="425" spans="1:7" ht="15" customHeight="1" x14ac:dyDescent="0.25">
      <c r="A425" s="389">
        <v>3295</v>
      </c>
      <c r="B425" s="389" t="s">
        <v>127</v>
      </c>
      <c r="C425" s="390">
        <v>10000</v>
      </c>
      <c r="D425" s="390">
        <v>-2000</v>
      </c>
      <c r="E425" s="606">
        <v>9200</v>
      </c>
      <c r="F425" s="606">
        <v>96000</v>
      </c>
      <c r="G425" s="635">
        <f>E425+F425</f>
        <v>105200</v>
      </c>
    </row>
    <row r="426" spans="1:7" ht="15" customHeight="1" x14ac:dyDescent="0.25">
      <c r="A426" s="607">
        <v>3296</v>
      </c>
      <c r="B426" s="608" t="s">
        <v>128</v>
      </c>
      <c r="C426" s="390"/>
      <c r="D426" s="390"/>
      <c r="E426" s="636">
        <v>201000</v>
      </c>
      <c r="F426" s="606">
        <v>1000</v>
      </c>
      <c r="G426" s="635">
        <f>E426+F426</f>
        <v>202000</v>
      </c>
    </row>
    <row r="427" spans="1:7" ht="15" customHeight="1" x14ac:dyDescent="0.25">
      <c r="A427" s="607">
        <v>3299</v>
      </c>
      <c r="B427" s="608" t="s">
        <v>492</v>
      </c>
      <c r="C427" s="390"/>
      <c r="D427" s="390"/>
      <c r="E427" s="636">
        <v>5000</v>
      </c>
      <c r="F427" s="606">
        <v>29000</v>
      </c>
      <c r="G427" s="635">
        <f>E427+F427</f>
        <v>34000</v>
      </c>
    </row>
    <row r="428" spans="1:7" ht="15" customHeight="1" x14ac:dyDescent="0.25">
      <c r="A428" s="393">
        <v>34</v>
      </c>
      <c r="B428" s="393" t="s">
        <v>303</v>
      </c>
      <c r="C428" s="390"/>
      <c r="D428" s="391"/>
      <c r="E428" s="610">
        <f>E429</f>
        <v>51500</v>
      </c>
      <c r="F428" s="630">
        <f>F429</f>
        <v>26500</v>
      </c>
      <c r="G428" s="630">
        <f>G429</f>
        <v>78000</v>
      </c>
    </row>
    <row r="429" spans="1:7" ht="15" customHeight="1" x14ac:dyDescent="0.25">
      <c r="A429" s="393">
        <v>343</v>
      </c>
      <c r="B429" s="393" t="s">
        <v>131</v>
      </c>
      <c r="C429" s="390"/>
      <c r="D429" s="391"/>
      <c r="E429" s="610">
        <f>SUM(E430:E431)</f>
        <v>51500</v>
      </c>
      <c r="F429" s="630">
        <f>SUM(F430:F431)</f>
        <v>26500</v>
      </c>
      <c r="G429" s="630">
        <f>SUM(G430:G431)</f>
        <v>78000</v>
      </c>
    </row>
    <row r="430" spans="1:7" ht="15" customHeight="1" x14ac:dyDescent="0.25">
      <c r="A430" s="389">
        <v>3431</v>
      </c>
      <c r="B430" s="389" t="s">
        <v>462</v>
      </c>
      <c r="C430" s="390"/>
      <c r="D430" s="391"/>
      <c r="E430" s="606">
        <v>12500</v>
      </c>
      <c r="F430" s="606">
        <v>10500</v>
      </c>
      <c r="G430" s="634">
        <f>E430+F430</f>
        <v>23000</v>
      </c>
    </row>
    <row r="431" spans="1:7" ht="15" customHeight="1" x14ac:dyDescent="0.25">
      <c r="A431" s="607">
        <v>3434</v>
      </c>
      <c r="B431" s="608" t="s">
        <v>131</v>
      </c>
      <c r="C431" s="390"/>
      <c r="D431" s="391"/>
      <c r="E431" s="636">
        <v>39000</v>
      </c>
      <c r="F431" s="606">
        <v>16000</v>
      </c>
      <c r="G431" s="634">
        <f>E431+F431</f>
        <v>55000</v>
      </c>
    </row>
    <row r="432" spans="1:7" ht="15" customHeight="1" x14ac:dyDescent="0.25">
      <c r="A432" s="626">
        <v>38</v>
      </c>
      <c r="B432" s="627" t="s">
        <v>364</v>
      </c>
      <c r="C432" s="405"/>
      <c r="D432" s="400"/>
      <c r="E432" s="629">
        <f>SUM(E433)</f>
        <v>0</v>
      </c>
      <c r="F432" s="630">
        <f>F433</f>
        <v>1900</v>
      </c>
      <c r="G432" s="611">
        <f>SUM(G433)</f>
        <v>1900</v>
      </c>
    </row>
    <row r="433" spans="1:7" ht="15" customHeight="1" x14ac:dyDescent="0.25">
      <c r="A433" s="626">
        <v>383</v>
      </c>
      <c r="B433" s="627" t="s">
        <v>497</v>
      </c>
      <c r="C433" s="405"/>
      <c r="D433" s="400"/>
      <c r="E433" s="629">
        <f>SUM(E434)</f>
        <v>0</v>
      </c>
      <c r="F433" s="630">
        <f>SUM(F434)</f>
        <v>1900</v>
      </c>
      <c r="G433" s="611">
        <f>E433+F433</f>
        <v>1900</v>
      </c>
    </row>
    <row r="434" spans="1:7" ht="15" customHeight="1" x14ac:dyDescent="0.25">
      <c r="A434" s="607">
        <v>3831</v>
      </c>
      <c r="B434" s="608" t="s">
        <v>498</v>
      </c>
      <c r="C434" s="390"/>
      <c r="D434" s="391"/>
      <c r="E434" s="636">
        <v>0</v>
      </c>
      <c r="F434" s="606">
        <v>1900</v>
      </c>
      <c r="G434" s="634">
        <f>E434+F434</f>
        <v>1900</v>
      </c>
    </row>
    <row r="435" spans="1:7" ht="15" customHeight="1" x14ac:dyDescent="0.25">
      <c r="A435" s="451">
        <v>4</v>
      </c>
      <c r="B435" s="451" t="s">
        <v>482</v>
      </c>
      <c r="C435" s="631"/>
      <c r="D435" s="632"/>
      <c r="E435" s="629">
        <f>SUM(E436)</f>
        <v>0</v>
      </c>
      <c r="F435" s="630">
        <f>F436</f>
        <v>16200</v>
      </c>
      <c r="G435" s="611">
        <f>SUM(G436)</f>
        <v>16200</v>
      </c>
    </row>
    <row r="436" spans="1:7" ht="15" customHeight="1" x14ac:dyDescent="0.25">
      <c r="A436" s="393">
        <v>42</v>
      </c>
      <c r="B436" s="393" t="s">
        <v>310</v>
      </c>
      <c r="C436" s="390"/>
      <c r="D436" s="391"/>
      <c r="E436" s="629">
        <f>SUM(E437)</f>
        <v>0</v>
      </c>
      <c r="F436" s="630">
        <f>F437</f>
        <v>16200</v>
      </c>
      <c r="G436" s="611">
        <f>SUM(G437)</f>
        <v>16200</v>
      </c>
    </row>
    <row r="437" spans="1:7" ht="15" customHeight="1" x14ac:dyDescent="0.25">
      <c r="A437" s="626">
        <v>426</v>
      </c>
      <c r="B437" s="627" t="s">
        <v>159</v>
      </c>
      <c r="C437" s="405"/>
      <c r="D437" s="400"/>
      <c r="E437" s="629">
        <f>SUM(E438)</f>
        <v>0</v>
      </c>
      <c r="F437" s="630">
        <f>F438</f>
        <v>16200</v>
      </c>
      <c r="G437" s="611">
        <f>SUM(G438)</f>
        <v>16200</v>
      </c>
    </row>
    <row r="438" spans="1:7" ht="15" customHeight="1" x14ac:dyDescent="0.25">
      <c r="A438" s="607">
        <v>4262</v>
      </c>
      <c r="B438" s="608" t="s">
        <v>499</v>
      </c>
      <c r="C438" s="390"/>
      <c r="D438" s="391"/>
      <c r="E438" s="636">
        <v>0</v>
      </c>
      <c r="F438" s="606">
        <v>16200</v>
      </c>
      <c r="G438" s="634">
        <f>E438+F438</f>
        <v>16200</v>
      </c>
    </row>
    <row r="439" spans="1:7" ht="31.5" customHeight="1" x14ac:dyDescent="0.25">
      <c r="A439" s="977" t="s">
        <v>486</v>
      </c>
      <c r="B439" s="978"/>
      <c r="C439" s="711">
        <v>1332750</v>
      </c>
      <c r="D439" s="711">
        <v>11000</v>
      </c>
      <c r="E439" s="712">
        <f>E400+E435</f>
        <v>1920800</v>
      </c>
      <c r="F439" s="709">
        <f>F400+F435</f>
        <v>259000</v>
      </c>
      <c r="G439" s="709">
        <f>G400+G435</f>
        <v>2179800</v>
      </c>
    </row>
    <row r="440" spans="1:7" x14ac:dyDescent="0.25">
      <c r="A440" s="619">
        <v>3</v>
      </c>
      <c r="B440" s="615" t="s">
        <v>15</v>
      </c>
      <c r="C440" s="623"/>
      <c r="D440" s="623"/>
      <c r="E440" s="630">
        <f>E441+E444</f>
        <v>5500</v>
      </c>
      <c r="F440" s="630">
        <f>F441+F444</f>
        <v>1010</v>
      </c>
      <c r="G440" s="630">
        <f>G441+G444</f>
        <v>6510</v>
      </c>
    </row>
    <row r="441" spans="1:7" x14ac:dyDescent="0.25">
      <c r="A441" s="393">
        <v>32</v>
      </c>
      <c r="B441" s="393" t="s">
        <v>284</v>
      </c>
      <c r="C441" s="405">
        <v>229950</v>
      </c>
      <c r="D441" s="405">
        <v>54000</v>
      </c>
      <c r="E441" s="630">
        <f>SUM(E442)</f>
        <v>5000</v>
      </c>
      <c r="F441" s="610">
        <f>F442</f>
        <v>1500</v>
      </c>
      <c r="G441" s="610">
        <f>SUM(G442)</f>
        <v>6500</v>
      </c>
    </row>
    <row r="442" spans="1:7" x14ac:dyDescent="0.25">
      <c r="A442" s="393">
        <v>321</v>
      </c>
      <c r="B442" s="393" t="s">
        <v>296</v>
      </c>
      <c r="C442" s="405"/>
      <c r="D442" s="405"/>
      <c r="E442" s="630">
        <f>SUM(E443)</f>
        <v>5000</v>
      </c>
      <c r="F442" s="610">
        <f>F443</f>
        <v>1500</v>
      </c>
      <c r="G442" s="610">
        <f>SUM(G443)</f>
        <v>6500</v>
      </c>
    </row>
    <row r="443" spans="1:7" x14ac:dyDescent="0.25">
      <c r="A443" s="389">
        <v>3213</v>
      </c>
      <c r="B443" s="389" t="s">
        <v>104</v>
      </c>
      <c r="C443" s="405"/>
      <c r="D443" s="405"/>
      <c r="E443" s="606">
        <v>5000</v>
      </c>
      <c r="F443" s="633">
        <v>1500</v>
      </c>
      <c r="G443" s="633">
        <f>E443+F443</f>
        <v>6500</v>
      </c>
    </row>
    <row r="444" spans="1:7" x14ac:dyDescent="0.25">
      <c r="A444" s="393">
        <v>34</v>
      </c>
      <c r="B444" s="393" t="s">
        <v>303</v>
      </c>
      <c r="C444" s="390"/>
      <c r="D444" s="391"/>
      <c r="E444" s="610">
        <f>SUM(E445)</f>
        <v>500</v>
      </c>
      <c r="F444" s="630">
        <f>F445</f>
        <v>-490</v>
      </c>
      <c r="G444" s="630">
        <f>G445</f>
        <v>10</v>
      </c>
    </row>
    <row r="445" spans="1:7" x14ac:dyDescent="0.25">
      <c r="A445" s="393">
        <v>343</v>
      </c>
      <c r="B445" s="393" t="s">
        <v>131</v>
      </c>
      <c r="C445" s="390"/>
      <c r="D445" s="391"/>
      <c r="E445" s="610">
        <f>SUM(E446)</f>
        <v>500</v>
      </c>
      <c r="F445" s="630">
        <f>F446</f>
        <v>-490</v>
      </c>
      <c r="G445" s="630">
        <f>G446</f>
        <v>10</v>
      </c>
    </row>
    <row r="446" spans="1:7" x14ac:dyDescent="0.25">
      <c r="A446" s="389">
        <v>3433</v>
      </c>
      <c r="B446" s="389" t="s">
        <v>133</v>
      </c>
      <c r="C446" s="390"/>
      <c r="D446" s="391"/>
      <c r="E446" s="633">
        <v>500</v>
      </c>
      <c r="F446" s="606">
        <v>-490</v>
      </c>
      <c r="G446" s="634">
        <f>E446+F446</f>
        <v>10</v>
      </c>
    </row>
    <row r="447" spans="1:7" ht="27.75" customHeight="1" x14ac:dyDescent="0.25">
      <c r="A447" s="981" t="s">
        <v>488</v>
      </c>
      <c r="B447" s="982"/>
      <c r="C447" s="736">
        <v>229950</v>
      </c>
      <c r="D447" s="736">
        <v>54000</v>
      </c>
      <c r="E447" s="737">
        <f>E440</f>
        <v>5500</v>
      </c>
      <c r="F447" s="737">
        <f>F440</f>
        <v>1010</v>
      </c>
      <c r="G447" s="737">
        <f>G440</f>
        <v>6510</v>
      </c>
    </row>
    <row r="448" spans="1:7" x14ac:dyDescent="0.25">
      <c r="A448" s="619">
        <v>3</v>
      </c>
      <c r="B448" s="615" t="s">
        <v>15</v>
      </c>
      <c r="C448" s="623"/>
      <c r="D448" s="623"/>
      <c r="E448" s="630">
        <f>E449+E456+E459</f>
        <v>42500</v>
      </c>
      <c r="F448" s="630">
        <f>F449+F456+F459</f>
        <v>-20300</v>
      </c>
      <c r="G448" s="630">
        <f>G449+G456+G459</f>
        <v>22200</v>
      </c>
    </row>
    <row r="449" spans="1:9" x14ac:dyDescent="0.25">
      <c r="A449" s="383">
        <v>32</v>
      </c>
      <c r="B449" s="382" t="s">
        <v>284</v>
      </c>
      <c r="C449" s="488"/>
      <c r="D449" s="488"/>
      <c r="E449" s="630">
        <f>E450+E453</f>
        <v>28500</v>
      </c>
      <c r="F449" s="610">
        <f>F450+F453</f>
        <v>-6300</v>
      </c>
      <c r="G449" s="630">
        <f>G450+G453</f>
        <v>22200</v>
      </c>
    </row>
    <row r="450" spans="1:9" x14ac:dyDescent="0.25">
      <c r="A450" s="383">
        <v>322</v>
      </c>
      <c r="B450" s="382" t="s">
        <v>106</v>
      </c>
      <c r="C450" s="488"/>
      <c r="D450" s="488"/>
      <c r="E450" s="630">
        <f>SUM(E451:E452)</f>
        <v>6000</v>
      </c>
      <c r="F450" s="610">
        <f>F452+F451</f>
        <v>0</v>
      </c>
      <c r="G450" s="630">
        <f>SUM(G451:G452)</f>
        <v>6000</v>
      </c>
    </row>
    <row r="451" spans="1:9" x14ac:dyDescent="0.25">
      <c r="A451" s="389">
        <v>3225</v>
      </c>
      <c r="B451" s="389" t="s">
        <v>490</v>
      </c>
      <c r="C451" s="390"/>
      <c r="D451" s="391"/>
      <c r="E451" s="633">
        <v>1000</v>
      </c>
      <c r="F451" s="606">
        <v>0</v>
      </c>
      <c r="G451" s="634">
        <f>E451+F451</f>
        <v>1000</v>
      </c>
    </row>
    <row r="452" spans="1:9" x14ac:dyDescent="0.25">
      <c r="A452" s="389">
        <v>3227</v>
      </c>
      <c r="B452" s="389" t="s">
        <v>491</v>
      </c>
      <c r="C452" s="390"/>
      <c r="D452" s="391"/>
      <c r="E452" s="633">
        <v>5000</v>
      </c>
      <c r="F452" s="606">
        <v>0</v>
      </c>
      <c r="G452" s="634">
        <f>E452+F452</f>
        <v>5000</v>
      </c>
    </row>
    <row r="453" spans="1:9" x14ac:dyDescent="0.25">
      <c r="A453" s="393">
        <v>323</v>
      </c>
      <c r="B453" s="393" t="s">
        <v>113</v>
      </c>
      <c r="C453" s="625"/>
      <c r="D453" s="540"/>
      <c r="E453" s="610">
        <f>SUM(E454:E455)</f>
        <v>22500</v>
      </c>
      <c r="F453" s="630">
        <f>SUM(F454:F455)</f>
        <v>-6300</v>
      </c>
      <c r="G453" s="611">
        <f>SUM(G454:G455)</f>
        <v>16200</v>
      </c>
    </row>
    <row r="454" spans="1:9" x14ac:dyDescent="0.25">
      <c r="A454" s="389">
        <v>3232</v>
      </c>
      <c r="B454" s="389" t="s">
        <v>301</v>
      </c>
      <c r="C454" s="390">
        <v>4370</v>
      </c>
      <c r="D454" s="391">
        <v>0</v>
      </c>
      <c r="E454" s="606">
        <v>2500</v>
      </c>
      <c r="F454" s="606">
        <v>1700</v>
      </c>
      <c r="G454" s="635">
        <f>E454+F454</f>
        <v>4200</v>
      </c>
    </row>
    <row r="455" spans="1:9" x14ac:dyDescent="0.25">
      <c r="A455" s="389">
        <v>3237</v>
      </c>
      <c r="B455" s="389" t="s">
        <v>119</v>
      </c>
      <c r="C455" s="390">
        <v>75000</v>
      </c>
      <c r="D455" s="390">
        <v>40000</v>
      </c>
      <c r="E455" s="606">
        <v>20000</v>
      </c>
      <c r="F455" s="606">
        <v>-8000</v>
      </c>
      <c r="G455" s="634">
        <f>E455+F455</f>
        <v>12000</v>
      </c>
    </row>
    <row r="456" spans="1:9" ht="16.5" customHeight="1" x14ac:dyDescent="0.25">
      <c r="A456" s="393">
        <v>34</v>
      </c>
      <c r="B456" s="393" t="s">
        <v>303</v>
      </c>
      <c r="E456" s="611">
        <f>SUM(E457)</f>
        <v>8000</v>
      </c>
      <c r="F456" s="630">
        <f>F457</f>
        <v>-8000</v>
      </c>
      <c r="G456" s="611">
        <f>SUM(G457)</f>
        <v>0</v>
      </c>
    </row>
    <row r="457" spans="1:9" ht="16.5" customHeight="1" x14ac:dyDescent="0.25">
      <c r="A457" s="393">
        <v>343</v>
      </c>
      <c r="B457" s="393" t="s">
        <v>131</v>
      </c>
      <c r="E457" s="611">
        <f>SUM(E458)</f>
        <v>8000</v>
      </c>
      <c r="F457" s="630">
        <f>F458</f>
        <v>-8000</v>
      </c>
      <c r="G457" s="611">
        <f>SUM(G458)</f>
        <v>0</v>
      </c>
    </row>
    <row r="458" spans="1:9" ht="16.5" customHeight="1" x14ac:dyDescent="0.25">
      <c r="A458" s="497">
        <v>3434</v>
      </c>
      <c r="B458" s="412" t="s">
        <v>493</v>
      </c>
      <c r="E458" s="634">
        <v>8000</v>
      </c>
      <c r="F458" s="606">
        <v>-8000</v>
      </c>
      <c r="G458" s="634">
        <f>E458+F458</f>
        <v>0</v>
      </c>
    </row>
    <row r="459" spans="1:9" ht="16.5" customHeight="1" x14ac:dyDescent="0.25">
      <c r="A459" s="393">
        <v>36</v>
      </c>
      <c r="B459" s="393" t="s">
        <v>494</v>
      </c>
      <c r="C459" s="405"/>
      <c r="D459" s="400"/>
      <c r="E459" s="630">
        <f>SUM(E460)</f>
        <v>6000</v>
      </c>
      <c r="F459" s="630">
        <f>F460</f>
        <v>-6000</v>
      </c>
      <c r="G459" s="637">
        <f>SUM(G460)</f>
        <v>0</v>
      </c>
    </row>
    <row r="460" spans="1:9" ht="16.5" customHeight="1" x14ac:dyDescent="0.25">
      <c r="A460" s="393">
        <v>363</v>
      </c>
      <c r="B460" s="393" t="s">
        <v>139</v>
      </c>
      <c r="C460" s="405"/>
      <c r="D460" s="400"/>
      <c r="E460" s="630">
        <f>SUM(E461)</f>
        <v>6000</v>
      </c>
      <c r="F460" s="630">
        <f>F461</f>
        <v>-6000</v>
      </c>
      <c r="G460" s="637">
        <f>SUM(G461)</f>
        <v>0</v>
      </c>
    </row>
    <row r="461" spans="1:9" ht="16.5" customHeight="1" x14ac:dyDescent="0.25">
      <c r="A461" s="389">
        <v>3631</v>
      </c>
      <c r="B461" s="389" t="s">
        <v>495</v>
      </c>
      <c r="C461" s="390"/>
      <c r="D461" s="391"/>
      <c r="E461" s="606">
        <v>6000</v>
      </c>
      <c r="F461" s="606">
        <v>-6000</v>
      </c>
      <c r="G461" s="635">
        <f>E461+F461</f>
        <v>0</v>
      </c>
    </row>
    <row r="462" spans="1:9" ht="30.75" customHeight="1" x14ac:dyDescent="0.25">
      <c r="A462" s="983" t="s">
        <v>489</v>
      </c>
      <c r="B462" s="984"/>
      <c r="C462" s="720">
        <v>229950</v>
      </c>
      <c r="D462" s="720">
        <v>54000</v>
      </c>
      <c r="E462" s="721">
        <f>E448</f>
        <v>42500</v>
      </c>
      <c r="F462" s="721">
        <f>F448</f>
        <v>-20300</v>
      </c>
      <c r="G462" s="721">
        <f>G448</f>
        <v>22200</v>
      </c>
      <c r="I462" s="624"/>
    </row>
    <row r="463" spans="1:9" ht="15.75" customHeight="1" x14ac:dyDescent="0.25">
      <c r="A463" s="619">
        <v>3</v>
      </c>
      <c r="B463" s="615" t="s">
        <v>15</v>
      </c>
      <c r="C463" s="623"/>
      <c r="D463" s="623"/>
      <c r="E463" s="630">
        <f>E464+E467</f>
        <v>0</v>
      </c>
      <c r="F463" s="630">
        <f>F464+F467</f>
        <v>112160</v>
      </c>
      <c r="G463" s="630">
        <f>G464+G467</f>
        <v>112160</v>
      </c>
    </row>
    <row r="464" spans="1:9" x14ac:dyDescent="0.25">
      <c r="A464" s="383">
        <v>32</v>
      </c>
      <c r="B464" s="382" t="s">
        <v>284</v>
      </c>
      <c r="C464" s="405"/>
      <c r="D464" s="405"/>
      <c r="E464" s="630">
        <f>SUM(E465)</f>
        <v>0</v>
      </c>
      <c r="F464" s="630">
        <f>F465</f>
        <v>110000</v>
      </c>
      <c r="G464" s="630">
        <f>SUM(G465)</f>
        <v>110000</v>
      </c>
    </row>
    <row r="465" spans="1:7" x14ac:dyDescent="0.25">
      <c r="A465" s="393">
        <v>323</v>
      </c>
      <c r="B465" s="393" t="s">
        <v>113</v>
      </c>
      <c r="C465" s="405">
        <v>210370</v>
      </c>
      <c r="D465" s="405">
        <v>40000</v>
      </c>
      <c r="E465" s="630">
        <f>SUM(E466:E466)</f>
        <v>0</v>
      </c>
      <c r="F465" s="630">
        <f>SUM(F466:F466)</f>
        <v>110000</v>
      </c>
      <c r="G465" s="630">
        <f>SUM(G466:G466)</f>
        <v>110000</v>
      </c>
    </row>
    <row r="466" spans="1:7" x14ac:dyDescent="0.25">
      <c r="A466" s="389">
        <v>3238</v>
      </c>
      <c r="B466" s="389" t="s">
        <v>120</v>
      </c>
      <c r="C466" s="390"/>
      <c r="D466" s="391"/>
      <c r="E466" s="606">
        <v>0</v>
      </c>
      <c r="F466" s="606">
        <v>110000</v>
      </c>
      <c r="G466" s="635">
        <f>E466+F466</f>
        <v>110000</v>
      </c>
    </row>
    <row r="467" spans="1:7" x14ac:dyDescent="0.25">
      <c r="A467" s="393">
        <v>36</v>
      </c>
      <c r="B467" s="393" t="s">
        <v>494</v>
      </c>
      <c r="C467" s="405"/>
      <c r="D467" s="400"/>
      <c r="E467" s="630">
        <f>SUM(E468)</f>
        <v>0</v>
      </c>
      <c r="F467" s="630">
        <f>F468</f>
        <v>2160</v>
      </c>
      <c r="G467" s="637">
        <f>G468</f>
        <v>2160</v>
      </c>
    </row>
    <row r="468" spans="1:7" x14ac:dyDescent="0.25">
      <c r="A468" s="393">
        <v>363</v>
      </c>
      <c r="B468" s="393" t="s">
        <v>139</v>
      </c>
      <c r="C468" s="405"/>
      <c r="D468" s="400"/>
      <c r="E468" s="630">
        <f>SUM(E469)</f>
        <v>0</v>
      </c>
      <c r="F468" s="630">
        <f>F469</f>
        <v>2160</v>
      </c>
      <c r="G468" s="637">
        <f>G469</f>
        <v>2160</v>
      </c>
    </row>
    <row r="469" spans="1:7" x14ac:dyDescent="0.25">
      <c r="A469" s="389">
        <v>3631</v>
      </c>
      <c r="B469" s="389" t="s">
        <v>496</v>
      </c>
      <c r="C469" s="390"/>
      <c r="D469" s="391"/>
      <c r="E469" s="606">
        <v>0</v>
      </c>
      <c r="F469" s="606">
        <v>2160</v>
      </c>
      <c r="G469" s="635">
        <f>E469+F469</f>
        <v>2160</v>
      </c>
    </row>
    <row r="470" spans="1:7" ht="23.25" customHeight="1" x14ac:dyDescent="0.25">
      <c r="A470" s="979" t="s">
        <v>500</v>
      </c>
      <c r="B470" s="980"/>
      <c r="C470" s="702">
        <v>10000</v>
      </c>
      <c r="D470" s="702">
        <v>0</v>
      </c>
      <c r="E470" s="703">
        <f>E463</f>
        <v>0</v>
      </c>
      <c r="F470" s="703">
        <f>F463</f>
        <v>112160</v>
      </c>
      <c r="G470" s="703">
        <f>G463</f>
        <v>112160</v>
      </c>
    </row>
    <row r="471" spans="1:7" ht="15" customHeight="1" x14ac:dyDescent="0.25">
      <c r="A471" s="619">
        <v>3</v>
      </c>
      <c r="B471" s="615" t="s">
        <v>15</v>
      </c>
      <c r="C471" s="623"/>
      <c r="D471" s="623"/>
      <c r="E471" s="506">
        <f t="shared" ref="E471:G473" si="15">E472</f>
        <v>0</v>
      </c>
      <c r="F471" s="506">
        <f t="shared" si="15"/>
        <v>24000</v>
      </c>
      <c r="G471" s="506">
        <f t="shared" si="15"/>
        <v>24000</v>
      </c>
    </row>
    <row r="472" spans="1:7" ht="15" customHeight="1" x14ac:dyDescent="0.25">
      <c r="A472" s="383">
        <v>32</v>
      </c>
      <c r="B472" s="382" t="s">
        <v>284</v>
      </c>
      <c r="C472" s="488"/>
      <c r="D472" s="488"/>
      <c r="E472" s="630">
        <f t="shared" si="15"/>
        <v>0</v>
      </c>
      <c r="F472" s="630">
        <f t="shared" si="15"/>
        <v>24000</v>
      </c>
      <c r="G472" s="630">
        <f t="shared" si="15"/>
        <v>24000</v>
      </c>
    </row>
    <row r="473" spans="1:7" ht="15" customHeight="1" x14ac:dyDescent="0.25">
      <c r="A473" s="393">
        <v>323</v>
      </c>
      <c r="B473" s="393" t="s">
        <v>113</v>
      </c>
      <c r="C473" s="488"/>
      <c r="D473" s="488"/>
      <c r="E473" s="630">
        <f t="shared" si="15"/>
        <v>0</v>
      </c>
      <c r="F473" s="630">
        <f t="shared" si="15"/>
        <v>24000</v>
      </c>
      <c r="G473" s="630">
        <f t="shared" si="15"/>
        <v>24000</v>
      </c>
    </row>
    <row r="474" spans="1:7" ht="15" customHeight="1" x14ac:dyDescent="0.25">
      <c r="A474" s="389">
        <v>3238</v>
      </c>
      <c r="B474" s="389" t="s">
        <v>120</v>
      </c>
      <c r="C474" s="488"/>
      <c r="D474" s="488"/>
      <c r="E474" s="606">
        <v>0</v>
      </c>
      <c r="F474" s="606">
        <v>24000</v>
      </c>
      <c r="G474" s="606">
        <f>E474+F474</f>
        <v>24000</v>
      </c>
    </row>
    <row r="475" spans="1:7" ht="15" customHeight="1" x14ac:dyDescent="0.25">
      <c r="A475" s="451">
        <v>4</v>
      </c>
      <c r="B475" s="451" t="s">
        <v>482</v>
      </c>
      <c r="C475" s="628"/>
      <c r="D475" s="628"/>
      <c r="E475" s="506">
        <f>SUM(E476)</f>
        <v>0</v>
      </c>
      <c r="F475" s="506">
        <f>F476</f>
        <v>31750</v>
      </c>
      <c r="G475" s="506">
        <f>SUM(G476)</f>
        <v>31750</v>
      </c>
    </row>
    <row r="476" spans="1:7" ht="15" customHeight="1" x14ac:dyDescent="0.25">
      <c r="A476" s="393">
        <v>42</v>
      </c>
      <c r="B476" s="393" t="s">
        <v>310</v>
      </c>
      <c r="C476" s="488"/>
      <c r="D476" s="488"/>
      <c r="E476" s="630">
        <f>SUM(E477)</f>
        <v>0</v>
      </c>
      <c r="F476" s="630">
        <f>F477</f>
        <v>31750</v>
      </c>
      <c r="G476" s="630">
        <f>SUM(G477)</f>
        <v>31750</v>
      </c>
    </row>
    <row r="477" spans="1:7" ht="15" customHeight="1" x14ac:dyDescent="0.25">
      <c r="A477" s="393">
        <v>422</v>
      </c>
      <c r="B477" s="393" t="s">
        <v>153</v>
      </c>
      <c r="C477" s="488"/>
      <c r="D477" s="488"/>
      <c r="E477" s="630">
        <f>SUM(E478:E480)</f>
        <v>0</v>
      </c>
      <c r="F477" s="630">
        <f>SUM(F478:F480)</f>
        <v>31750</v>
      </c>
      <c r="G477" s="630">
        <f>SUM(G478:G480)</f>
        <v>31750</v>
      </c>
    </row>
    <row r="478" spans="1:7" ht="15" customHeight="1" x14ac:dyDescent="0.25">
      <c r="A478" s="395">
        <v>4221</v>
      </c>
      <c r="B478" s="490" t="s">
        <v>311</v>
      </c>
      <c r="C478" s="394"/>
      <c r="D478" s="394"/>
      <c r="E478" s="606">
        <v>0</v>
      </c>
      <c r="F478" s="606">
        <v>11500</v>
      </c>
      <c r="G478" s="606">
        <f>E478+F478</f>
        <v>11500</v>
      </c>
    </row>
    <row r="479" spans="1:7" ht="15" customHeight="1" x14ac:dyDescent="0.25">
      <c r="A479" s="395">
        <v>4222</v>
      </c>
      <c r="B479" s="490" t="s">
        <v>502</v>
      </c>
      <c r="C479" s="394"/>
      <c r="D479" s="394"/>
      <c r="E479" s="638">
        <v>0</v>
      </c>
      <c r="F479" s="638">
        <v>19600</v>
      </c>
      <c r="G479" s="638">
        <f>E479+F479</f>
        <v>19600</v>
      </c>
    </row>
    <row r="480" spans="1:7" ht="15" customHeight="1" x14ac:dyDescent="0.25">
      <c r="A480" s="395">
        <v>4227</v>
      </c>
      <c r="B480" s="490" t="s">
        <v>503</v>
      </c>
      <c r="C480" s="394"/>
      <c r="D480" s="394"/>
      <c r="E480" s="638">
        <v>0</v>
      </c>
      <c r="F480" s="638">
        <v>650</v>
      </c>
      <c r="G480" s="638">
        <f>E480+F480</f>
        <v>650</v>
      </c>
    </row>
    <row r="481" spans="1:7" ht="15" customHeight="1" x14ac:dyDescent="0.25">
      <c r="A481" s="1016" t="s">
        <v>501</v>
      </c>
      <c r="B481" s="1017"/>
      <c r="C481" s="750"/>
      <c r="D481" s="750"/>
      <c r="E481" s="1020">
        <f>E471+E475</f>
        <v>0</v>
      </c>
      <c r="F481" s="1020">
        <f>F471+F475</f>
        <v>55750</v>
      </c>
      <c r="G481" s="1020">
        <f>G471+G475</f>
        <v>55750</v>
      </c>
    </row>
    <row r="482" spans="1:7" ht="15" customHeight="1" x14ac:dyDescent="0.25">
      <c r="A482" s="1018"/>
      <c r="B482" s="1019"/>
      <c r="C482" s="750"/>
      <c r="D482" s="750"/>
      <c r="E482" s="1021"/>
      <c r="F482" s="1021"/>
      <c r="G482" s="1021"/>
    </row>
    <row r="483" spans="1:7" ht="30" customHeight="1" x14ac:dyDescent="0.25">
      <c r="A483" s="1013"/>
      <c r="B483" s="1014"/>
      <c r="C483" s="1014"/>
      <c r="D483" s="1014"/>
      <c r="E483" s="1014"/>
      <c r="F483" s="1014"/>
      <c r="G483" s="1015"/>
    </row>
    <row r="484" spans="1:7" ht="31.5" x14ac:dyDescent="0.25">
      <c r="A484" s="427" t="s">
        <v>313</v>
      </c>
      <c r="B484" s="427" t="s">
        <v>314</v>
      </c>
      <c r="C484" s="423">
        <v>4435750</v>
      </c>
      <c r="D484" s="423">
        <v>-1233750</v>
      </c>
      <c r="E484" s="560">
        <f>E486+E518+E549+E561+E601+E634+E655+E689</f>
        <v>4540000</v>
      </c>
      <c r="F484" s="560">
        <f>F486+F518+F549+F561+F601+F634+F655+F689</f>
        <v>743100</v>
      </c>
      <c r="G484" s="560">
        <f>G486+G518+G549+G561+G601+G634+G655+G689</f>
        <v>5283100</v>
      </c>
    </row>
    <row r="485" spans="1:7" ht="15.75" x14ac:dyDescent="0.25">
      <c r="A485" s="1022"/>
      <c r="B485" s="1023"/>
      <c r="C485" s="1023"/>
      <c r="D485" s="1023"/>
      <c r="E485" s="1023"/>
      <c r="F485" s="1023"/>
      <c r="G485" s="1024"/>
    </row>
    <row r="486" spans="1:7" ht="45" x14ac:dyDescent="0.25">
      <c r="A486" s="428" t="s">
        <v>315</v>
      </c>
      <c r="B486" s="429" t="s">
        <v>316</v>
      </c>
      <c r="C486" s="425">
        <v>343000</v>
      </c>
      <c r="D486" s="425">
        <v>-95000</v>
      </c>
      <c r="E486" s="561">
        <f>E501+E516+E506</f>
        <v>1522000</v>
      </c>
      <c r="F486" s="561">
        <f>F501+F506+F516</f>
        <v>207500</v>
      </c>
      <c r="G486" s="561">
        <f>G501+G506+G516</f>
        <v>1729500</v>
      </c>
    </row>
    <row r="487" spans="1:7" x14ac:dyDescent="0.25">
      <c r="A487" s="619">
        <v>3</v>
      </c>
      <c r="B487" s="615" t="s">
        <v>15</v>
      </c>
      <c r="C487" s="623"/>
      <c r="D487" s="623"/>
      <c r="E487" s="506">
        <f>E488</f>
        <v>172000</v>
      </c>
      <c r="F487" s="506">
        <f>F488</f>
        <v>90000</v>
      </c>
      <c r="G487" s="506">
        <f>G488</f>
        <v>262000</v>
      </c>
    </row>
    <row r="488" spans="1:7" x14ac:dyDescent="0.25">
      <c r="A488" s="393">
        <v>32</v>
      </c>
      <c r="B488" s="393" t="s">
        <v>284</v>
      </c>
      <c r="C488" s="405">
        <v>43000</v>
      </c>
      <c r="D488" s="405">
        <v>0</v>
      </c>
      <c r="E488" s="555">
        <f>E489+E491</f>
        <v>172000</v>
      </c>
      <c r="F488" s="510">
        <f>F489+F491</f>
        <v>90000</v>
      </c>
      <c r="G488" s="555">
        <f>G489+G491</f>
        <v>262000</v>
      </c>
    </row>
    <row r="489" spans="1:7" x14ac:dyDescent="0.25">
      <c r="A489" s="393">
        <v>322</v>
      </c>
      <c r="B489" s="393" t="s">
        <v>106</v>
      </c>
      <c r="C489" s="405">
        <v>13000</v>
      </c>
      <c r="D489" s="405">
        <v>0</v>
      </c>
      <c r="E489" s="555">
        <f>SUM(E490)</f>
        <v>20000</v>
      </c>
      <c r="F489" s="510">
        <f>F490</f>
        <v>0</v>
      </c>
      <c r="G489" s="555">
        <f>SUM(G490)</f>
        <v>20000</v>
      </c>
    </row>
    <row r="490" spans="1:7" x14ac:dyDescent="0.25">
      <c r="A490" s="389">
        <v>3224</v>
      </c>
      <c r="B490" s="389" t="s">
        <v>317</v>
      </c>
      <c r="C490" s="390">
        <v>13000</v>
      </c>
      <c r="D490" s="391">
        <v>0</v>
      </c>
      <c r="E490" s="542">
        <v>20000</v>
      </c>
      <c r="F490" s="509">
        <v>0</v>
      </c>
      <c r="G490" s="547">
        <f>E490+F490</f>
        <v>20000</v>
      </c>
    </row>
    <row r="491" spans="1:7" x14ac:dyDescent="0.25">
      <c r="A491" s="393">
        <v>323</v>
      </c>
      <c r="B491" s="393" t="s">
        <v>113</v>
      </c>
      <c r="C491" s="405">
        <v>30000</v>
      </c>
      <c r="D491" s="405">
        <v>0</v>
      </c>
      <c r="E491" s="555">
        <f>SUM(E492:E493)</f>
        <v>152000</v>
      </c>
      <c r="F491" s="510">
        <f>SUM(F492:F493)</f>
        <v>90000</v>
      </c>
      <c r="G491" s="510">
        <f>SUM(G492:G493)</f>
        <v>242000</v>
      </c>
    </row>
    <row r="492" spans="1:7" x14ac:dyDescent="0.25">
      <c r="A492" s="389">
        <v>3231</v>
      </c>
      <c r="B492" s="389" t="s">
        <v>504</v>
      </c>
      <c r="C492" s="390"/>
      <c r="D492" s="390"/>
      <c r="E492" s="542">
        <v>2000</v>
      </c>
      <c r="F492" s="509">
        <v>10000</v>
      </c>
      <c r="G492" s="509">
        <f>E492+F492</f>
        <v>12000</v>
      </c>
    </row>
    <row r="493" spans="1:7" x14ac:dyDescent="0.25">
      <c r="A493" s="389">
        <v>3232</v>
      </c>
      <c r="B493" s="389" t="s">
        <v>115</v>
      </c>
      <c r="C493" s="390">
        <v>30000</v>
      </c>
      <c r="D493" s="391">
        <v>0</v>
      </c>
      <c r="E493" s="542">
        <v>150000</v>
      </c>
      <c r="F493" s="509">
        <v>80000</v>
      </c>
      <c r="G493" s="547">
        <f>E493+F493</f>
        <v>230000</v>
      </c>
    </row>
    <row r="494" spans="1:7" x14ac:dyDescent="0.25">
      <c r="A494" s="451">
        <v>4</v>
      </c>
      <c r="B494" s="451" t="s">
        <v>482</v>
      </c>
      <c r="C494" s="628"/>
      <c r="D494" s="628"/>
      <c r="E494" s="506">
        <f>E495+E498</f>
        <v>850000</v>
      </c>
      <c r="F494" s="506">
        <f>F495+F498</f>
        <v>200000</v>
      </c>
      <c r="G494" s="506">
        <f>G495+G498</f>
        <v>1050000</v>
      </c>
    </row>
    <row r="495" spans="1:7" x14ac:dyDescent="0.25">
      <c r="A495" s="393">
        <v>42</v>
      </c>
      <c r="B495" s="393" t="s">
        <v>318</v>
      </c>
      <c r="C495" s="405">
        <v>50000</v>
      </c>
      <c r="D495" s="405">
        <v>-45000</v>
      </c>
      <c r="E495" s="555">
        <f>SUM(E496)</f>
        <v>550000</v>
      </c>
      <c r="F495" s="510">
        <f>F496</f>
        <v>0</v>
      </c>
      <c r="G495" s="555">
        <f>SUM(G496)</f>
        <v>550000</v>
      </c>
    </row>
    <row r="496" spans="1:7" x14ac:dyDescent="0.25">
      <c r="A496" s="393">
        <v>421</v>
      </c>
      <c r="B496" s="393" t="s">
        <v>149</v>
      </c>
      <c r="C496" s="405">
        <v>50000</v>
      </c>
      <c r="D496" s="405">
        <v>-45000</v>
      </c>
      <c r="E496" s="555">
        <f>SUM(E497)</f>
        <v>550000</v>
      </c>
      <c r="F496" s="510">
        <f>F497</f>
        <v>0</v>
      </c>
      <c r="G496" s="555">
        <f>SUM(G497)</f>
        <v>550000</v>
      </c>
    </row>
    <row r="497" spans="1:7" x14ac:dyDescent="0.25">
      <c r="A497" s="389">
        <v>4213</v>
      </c>
      <c r="B497" s="389" t="s">
        <v>319</v>
      </c>
      <c r="C497" s="390">
        <v>50000</v>
      </c>
      <c r="D497" s="390">
        <v>-45000</v>
      </c>
      <c r="E497" s="542">
        <v>550000</v>
      </c>
      <c r="F497" s="509">
        <v>0</v>
      </c>
      <c r="G497" s="547">
        <f>E497+F497</f>
        <v>550000</v>
      </c>
    </row>
    <row r="498" spans="1:7" x14ac:dyDescent="0.25">
      <c r="A498" s="393">
        <v>45</v>
      </c>
      <c r="B498" s="393" t="s">
        <v>320</v>
      </c>
      <c r="C498" s="405">
        <v>100000</v>
      </c>
      <c r="D498" s="405">
        <v>-50000</v>
      </c>
      <c r="E498" s="555">
        <f>E499</f>
        <v>300000</v>
      </c>
      <c r="F498" s="510">
        <f>F499</f>
        <v>200000</v>
      </c>
      <c r="G498" s="555">
        <f>SUM(G499)</f>
        <v>500000</v>
      </c>
    </row>
    <row r="499" spans="1:7" x14ac:dyDescent="0.25">
      <c r="A499" s="393">
        <v>451</v>
      </c>
      <c r="B499" s="393" t="s">
        <v>163</v>
      </c>
      <c r="C499" s="405">
        <v>100000</v>
      </c>
      <c r="D499" s="405">
        <v>-50000</v>
      </c>
      <c r="E499" s="555">
        <f>SUM(E500)</f>
        <v>300000</v>
      </c>
      <c r="F499" s="510">
        <f>F500</f>
        <v>200000</v>
      </c>
      <c r="G499" s="555">
        <f>SUM(G500)</f>
        <v>500000</v>
      </c>
    </row>
    <row r="500" spans="1:7" x14ac:dyDescent="0.25">
      <c r="A500" s="389">
        <v>4511</v>
      </c>
      <c r="B500" s="389" t="s">
        <v>163</v>
      </c>
      <c r="C500" s="390">
        <v>100000</v>
      </c>
      <c r="D500" s="390">
        <v>-50000</v>
      </c>
      <c r="E500" s="542">
        <v>300000</v>
      </c>
      <c r="F500" s="509">
        <v>200000</v>
      </c>
      <c r="G500" s="547">
        <f>E500+F500</f>
        <v>500000</v>
      </c>
    </row>
    <row r="501" spans="1:7" ht="28.5" customHeight="1" x14ac:dyDescent="0.25">
      <c r="A501" s="983" t="s">
        <v>489</v>
      </c>
      <c r="B501" s="984"/>
      <c r="C501" s="720">
        <v>193000</v>
      </c>
      <c r="D501" s="720">
        <v>-95000</v>
      </c>
      <c r="E501" s="721">
        <f>E487+E494</f>
        <v>1022000</v>
      </c>
      <c r="F501" s="721">
        <f>F487+F494</f>
        <v>290000</v>
      </c>
      <c r="G501" s="721">
        <f>G487+G494</f>
        <v>1312000</v>
      </c>
    </row>
    <row r="502" spans="1:7" ht="15" customHeight="1" x14ac:dyDescent="0.25">
      <c r="A502" s="451">
        <v>4</v>
      </c>
      <c r="B502" s="451" t="s">
        <v>482</v>
      </c>
      <c r="C502" s="628"/>
      <c r="D502" s="628"/>
      <c r="E502" s="506">
        <f>SUM(E503)</f>
        <v>100000</v>
      </c>
      <c r="F502" s="506">
        <f>F503</f>
        <v>-10000</v>
      </c>
      <c r="G502" s="506">
        <f>SUM(G503)</f>
        <v>90000</v>
      </c>
    </row>
    <row r="503" spans="1:7" x14ac:dyDescent="0.25">
      <c r="A503" s="393">
        <v>42</v>
      </c>
      <c r="B503" s="393" t="s">
        <v>318</v>
      </c>
      <c r="C503" s="405">
        <v>150000</v>
      </c>
      <c r="D503" s="405">
        <v>0</v>
      </c>
      <c r="E503" s="555">
        <f>SUM(E504)</f>
        <v>100000</v>
      </c>
      <c r="F503" s="510">
        <f>F504</f>
        <v>-10000</v>
      </c>
      <c r="G503" s="555">
        <f>SUM(G504)</f>
        <v>90000</v>
      </c>
    </row>
    <row r="504" spans="1:7" x14ac:dyDescent="0.25">
      <c r="A504" s="393">
        <v>421</v>
      </c>
      <c r="B504" s="393" t="s">
        <v>149</v>
      </c>
      <c r="C504" s="405">
        <v>150000</v>
      </c>
      <c r="D504" s="405">
        <v>0</v>
      </c>
      <c r="E504" s="555">
        <f>SUM(E505)</f>
        <v>100000</v>
      </c>
      <c r="F504" s="510">
        <f>F505</f>
        <v>-10000</v>
      </c>
      <c r="G504" s="555">
        <f>SUM(G505)</f>
        <v>90000</v>
      </c>
    </row>
    <row r="505" spans="1:7" x14ac:dyDescent="0.25">
      <c r="A505" s="389">
        <v>4213</v>
      </c>
      <c r="B505" s="389" t="s">
        <v>319</v>
      </c>
      <c r="C505" s="390">
        <v>150000</v>
      </c>
      <c r="D505" s="391">
        <v>0</v>
      </c>
      <c r="E505" s="542">
        <v>100000</v>
      </c>
      <c r="F505" s="509">
        <v>-10000</v>
      </c>
      <c r="G505" s="547">
        <f>E505+F505</f>
        <v>90000</v>
      </c>
    </row>
    <row r="506" spans="1:7" ht="30" customHeight="1" x14ac:dyDescent="0.25">
      <c r="A506" s="979" t="s">
        <v>500</v>
      </c>
      <c r="B506" s="980"/>
      <c r="C506" s="702">
        <v>150000</v>
      </c>
      <c r="D506" s="702">
        <v>0</v>
      </c>
      <c r="E506" s="703">
        <f>E502</f>
        <v>100000</v>
      </c>
      <c r="F506" s="703">
        <f>F502</f>
        <v>-10000</v>
      </c>
      <c r="G506" s="703">
        <f>G502</f>
        <v>90000</v>
      </c>
    </row>
    <row r="507" spans="1:7" x14ac:dyDescent="0.25">
      <c r="A507" s="451">
        <v>4</v>
      </c>
      <c r="B507" s="451" t="s">
        <v>482</v>
      </c>
      <c r="C507" s="628"/>
      <c r="D507" s="628"/>
      <c r="E507" s="506">
        <f>E508+E511</f>
        <v>400000</v>
      </c>
      <c r="F507" s="506">
        <f>F508+F511</f>
        <v>-72500</v>
      </c>
      <c r="G507" s="506">
        <f>G508+G511</f>
        <v>327500</v>
      </c>
    </row>
    <row r="508" spans="1:7" x14ac:dyDescent="0.25">
      <c r="A508" s="393">
        <v>41</v>
      </c>
      <c r="B508" s="393" t="s">
        <v>505</v>
      </c>
      <c r="C508" s="393"/>
      <c r="D508" s="393"/>
      <c r="E508" s="639">
        <f t="shared" ref="E508:G509" si="16">SUM(E509)</f>
        <v>300000</v>
      </c>
      <c r="F508" s="554">
        <f t="shared" si="16"/>
        <v>-100000</v>
      </c>
      <c r="G508" s="554">
        <f t="shared" si="16"/>
        <v>200000</v>
      </c>
    </row>
    <row r="509" spans="1:7" x14ac:dyDescent="0.25">
      <c r="A509" s="393">
        <v>411</v>
      </c>
      <c r="B509" s="393" t="s">
        <v>506</v>
      </c>
      <c r="C509" s="393"/>
      <c r="D509" s="393"/>
      <c r="E509" s="639">
        <f t="shared" si="16"/>
        <v>300000</v>
      </c>
      <c r="F509" s="554">
        <f t="shared" si="16"/>
        <v>-100000</v>
      </c>
      <c r="G509" s="554">
        <f t="shared" si="16"/>
        <v>200000</v>
      </c>
    </row>
    <row r="510" spans="1:7" x14ac:dyDescent="0.25">
      <c r="A510" s="389">
        <v>4111</v>
      </c>
      <c r="B510" s="389" t="s">
        <v>507</v>
      </c>
      <c r="C510" s="389"/>
      <c r="D510" s="389"/>
      <c r="E510" s="640">
        <v>300000</v>
      </c>
      <c r="F510" s="525">
        <v>-100000</v>
      </c>
      <c r="G510" s="525">
        <f>E510+F510</f>
        <v>200000</v>
      </c>
    </row>
    <row r="511" spans="1:7" x14ac:dyDescent="0.25">
      <c r="A511" s="393">
        <v>42</v>
      </c>
      <c r="B511" s="393" t="s">
        <v>318</v>
      </c>
      <c r="C511" s="405">
        <v>150000</v>
      </c>
      <c r="D511" s="405">
        <v>0</v>
      </c>
      <c r="E511" s="555">
        <f>E512+E514</f>
        <v>100000</v>
      </c>
      <c r="F511" s="510">
        <f>F512+F514</f>
        <v>27500</v>
      </c>
      <c r="G511" s="555">
        <f>G512+G514</f>
        <v>127500</v>
      </c>
    </row>
    <row r="512" spans="1:7" x14ac:dyDescent="0.25">
      <c r="A512" s="393">
        <v>421</v>
      </c>
      <c r="B512" s="393" t="s">
        <v>149</v>
      </c>
      <c r="C512" s="405">
        <v>150000</v>
      </c>
      <c r="D512" s="405">
        <v>0</v>
      </c>
      <c r="E512" s="555">
        <f>SUM(E513)</f>
        <v>100000</v>
      </c>
      <c r="F512" s="510">
        <f>SUM(F513)</f>
        <v>-20000</v>
      </c>
      <c r="G512" s="555">
        <f>SUM(G513)</f>
        <v>80000</v>
      </c>
    </row>
    <row r="513" spans="1:7" x14ac:dyDescent="0.25">
      <c r="A513" s="389">
        <v>4213</v>
      </c>
      <c r="B513" s="389" t="s">
        <v>319</v>
      </c>
      <c r="C513" s="390">
        <v>150000</v>
      </c>
      <c r="D513" s="391">
        <v>0</v>
      </c>
      <c r="E513" s="509">
        <v>100000</v>
      </c>
      <c r="F513" s="509">
        <v>-20000</v>
      </c>
      <c r="G513" s="525">
        <f>E513+F513</f>
        <v>80000</v>
      </c>
    </row>
    <row r="514" spans="1:7" x14ac:dyDescent="0.25">
      <c r="A514" s="393">
        <v>422</v>
      </c>
      <c r="B514" s="393" t="s">
        <v>153</v>
      </c>
      <c r="C514" s="405"/>
      <c r="D514" s="400"/>
      <c r="E514" s="555">
        <f>SUM(E515)</f>
        <v>0</v>
      </c>
      <c r="F514" s="510">
        <f>SUM(F515)</f>
        <v>47500</v>
      </c>
      <c r="G514" s="554">
        <f>SUM(G515)</f>
        <v>47500</v>
      </c>
    </row>
    <row r="515" spans="1:7" x14ac:dyDescent="0.25">
      <c r="A515" s="389">
        <v>4227</v>
      </c>
      <c r="B515" s="389" t="s">
        <v>352</v>
      </c>
      <c r="C515" s="390"/>
      <c r="D515" s="391"/>
      <c r="E515" s="542">
        <v>0</v>
      </c>
      <c r="F515" s="509">
        <v>47500</v>
      </c>
      <c r="G515" s="547">
        <f>E515+F515</f>
        <v>47500</v>
      </c>
    </row>
    <row r="516" spans="1:7" ht="30" customHeight="1" x14ac:dyDescent="0.25">
      <c r="A516" s="988" t="s">
        <v>501</v>
      </c>
      <c r="B516" s="989"/>
      <c r="C516" s="754"/>
      <c r="D516" s="755"/>
      <c r="E516" s="747">
        <f>E507</f>
        <v>400000</v>
      </c>
      <c r="F516" s="747">
        <f>F507</f>
        <v>-72500</v>
      </c>
      <c r="G516" s="748">
        <f>G507</f>
        <v>327500</v>
      </c>
    </row>
    <row r="517" spans="1:7" ht="15" customHeight="1" x14ac:dyDescent="0.25">
      <c r="A517" s="1010"/>
      <c r="B517" s="1011"/>
      <c r="C517" s="1011"/>
      <c r="D517" s="1011"/>
      <c r="E517" s="1011"/>
      <c r="F517" s="1011"/>
      <c r="G517" s="1012"/>
    </row>
    <row r="518" spans="1:7" ht="30" x14ac:dyDescent="0.25">
      <c r="A518" s="430" t="s">
        <v>322</v>
      </c>
      <c r="B518" s="431" t="s">
        <v>323</v>
      </c>
      <c r="C518" s="432">
        <v>308000</v>
      </c>
      <c r="D518" s="432">
        <v>-40000</v>
      </c>
      <c r="E518" s="562">
        <f>E523+E536++E537+E542+E547</f>
        <v>663000</v>
      </c>
      <c r="F518" s="562">
        <f>F523+F536+F537+F542+F547</f>
        <v>241000</v>
      </c>
      <c r="G518" s="562">
        <f>G523+G536+G537+G542+G547</f>
        <v>904000</v>
      </c>
    </row>
    <row r="519" spans="1:7" x14ac:dyDescent="0.25">
      <c r="A519" s="383">
        <v>3</v>
      </c>
      <c r="B519" s="491" t="s">
        <v>15</v>
      </c>
      <c r="C519" s="642"/>
      <c r="D519" s="642"/>
      <c r="E519" s="630">
        <f>E520</f>
        <v>0</v>
      </c>
      <c r="F519" s="630">
        <f>F520</f>
        <v>200000</v>
      </c>
      <c r="G519" s="630">
        <f>G520</f>
        <v>200000</v>
      </c>
    </row>
    <row r="520" spans="1:7" x14ac:dyDescent="0.25">
      <c r="A520" s="393">
        <v>32</v>
      </c>
      <c r="B520" s="393" t="s">
        <v>284</v>
      </c>
      <c r="C520" s="642"/>
      <c r="D520" s="642"/>
      <c r="E520" s="630">
        <f>SUM(E521)</f>
        <v>0</v>
      </c>
      <c r="F520" s="630">
        <f>F521</f>
        <v>200000</v>
      </c>
      <c r="G520" s="630">
        <f>SUM(G521)</f>
        <v>200000</v>
      </c>
    </row>
    <row r="521" spans="1:7" x14ac:dyDescent="0.25">
      <c r="A521" s="393">
        <v>322</v>
      </c>
      <c r="B521" s="393" t="s">
        <v>106</v>
      </c>
      <c r="C521" s="642"/>
      <c r="D521" s="642"/>
      <c r="E521" s="630">
        <f>SUM(E522)</f>
        <v>0</v>
      </c>
      <c r="F521" s="630">
        <f>F522</f>
        <v>200000</v>
      </c>
      <c r="G521" s="630">
        <f>SUM(G522)</f>
        <v>200000</v>
      </c>
    </row>
    <row r="522" spans="1:7" x14ac:dyDescent="0.25">
      <c r="A522" s="389">
        <v>3223</v>
      </c>
      <c r="B522" s="389" t="s">
        <v>109</v>
      </c>
      <c r="C522" s="642"/>
      <c r="D522" s="642"/>
      <c r="E522" s="606">
        <v>0</v>
      </c>
      <c r="F522" s="606">
        <v>200000</v>
      </c>
      <c r="G522" s="606">
        <f>E522+F522</f>
        <v>200000</v>
      </c>
    </row>
    <row r="523" spans="1:7" ht="30" customHeight="1" x14ac:dyDescent="0.25">
      <c r="A523" s="981" t="s">
        <v>488</v>
      </c>
      <c r="B523" s="982"/>
      <c r="C523" s="738"/>
      <c r="D523" s="738"/>
      <c r="E523" s="737">
        <f>E519</f>
        <v>0</v>
      </c>
      <c r="F523" s="737">
        <f>F519</f>
        <v>200000</v>
      </c>
      <c r="G523" s="737">
        <f>G519</f>
        <v>200000</v>
      </c>
    </row>
    <row r="524" spans="1:7" ht="15" customHeight="1" x14ac:dyDescent="0.25">
      <c r="A524" s="383">
        <v>3</v>
      </c>
      <c r="B524" s="491" t="s">
        <v>15</v>
      </c>
      <c r="C524" s="645"/>
      <c r="D524" s="645"/>
      <c r="E524" s="630">
        <f>E525</f>
        <v>293000</v>
      </c>
      <c r="F524" s="630">
        <f>F525</f>
        <v>31000</v>
      </c>
      <c r="G524" s="630">
        <f>G525</f>
        <v>324000</v>
      </c>
    </row>
    <row r="525" spans="1:7" x14ac:dyDescent="0.25">
      <c r="A525" s="393">
        <v>32</v>
      </c>
      <c r="B525" s="393" t="s">
        <v>284</v>
      </c>
      <c r="C525" s="405">
        <v>93000</v>
      </c>
      <c r="D525" s="405">
        <v>10000</v>
      </c>
      <c r="E525" s="555">
        <f>E530+E526</f>
        <v>293000</v>
      </c>
      <c r="F525" s="555">
        <f>F526+F530</f>
        <v>31000</v>
      </c>
      <c r="G525" s="555">
        <f>G526+G530</f>
        <v>324000</v>
      </c>
    </row>
    <row r="526" spans="1:7" x14ac:dyDescent="0.25">
      <c r="A526" s="393">
        <v>322</v>
      </c>
      <c r="B526" s="393" t="s">
        <v>106</v>
      </c>
      <c r="C526" s="405">
        <v>53000</v>
      </c>
      <c r="D526" s="405">
        <v>10000</v>
      </c>
      <c r="E526" s="555">
        <f>SUM(E527:E529)</f>
        <v>233000</v>
      </c>
      <c r="F526" s="555">
        <f>SUM(F527:F529)</f>
        <v>31000</v>
      </c>
      <c r="G526" s="555">
        <f>SUM(G527:G529)</f>
        <v>264000</v>
      </c>
    </row>
    <row r="527" spans="1:7" x14ac:dyDescent="0.25">
      <c r="A527" s="389">
        <v>3223</v>
      </c>
      <c r="B527" s="389" t="s">
        <v>509</v>
      </c>
      <c r="C527" s="390">
        <v>45000</v>
      </c>
      <c r="D527" s="391">
        <v>0</v>
      </c>
      <c r="E527" s="542">
        <v>215000</v>
      </c>
      <c r="F527" s="542">
        <v>-1596</v>
      </c>
      <c r="G527" s="547">
        <f>E527+F527</f>
        <v>213404</v>
      </c>
    </row>
    <row r="528" spans="1:7" x14ac:dyDescent="0.25">
      <c r="A528" s="647">
        <v>3223</v>
      </c>
      <c r="B528" s="647" t="s">
        <v>508</v>
      </c>
      <c r="C528" s="648"/>
      <c r="D528" s="649"/>
      <c r="E528" s="653">
        <v>0</v>
      </c>
      <c r="F528" s="653">
        <v>32596</v>
      </c>
      <c r="G528" s="654">
        <f>E528+F528</f>
        <v>32596</v>
      </c>
    </row>
    <row r="529" spans="1:7" x14ac:dyDescent="0.25">
      <c r="A529" s="389">
        <v>3224</v>
      </c>
      <c r="B529" s="389" t="s">
        <v>317</v>
      </c>
      <c r="C529" s="390">
        <v>8000</v>
      </c>
      <c r="D529" s="390">
        <v>10000</v>
      </c>
      <c r="E529" s="542">
        <v>18000</v>
      </c>
      <c r="F529" s="542">
        <v>0</v>
      </c>
      <c r="G529" s="547">
        <f>E529+F529</f>
        <v>18000</v>
      </c>
    </row>
    <row r="530" spans="1:7" ht="16.5" customHeight="1" x14ac:dyDescent="0.25">
      <c r="A530" s="382">
        <v>323</v>
      </c>
      <c r="B530" s="382" t="s">
        <v>113</v>
      </c>
      <c r="C530" s="450">
        <v>40000</v>
      </c>
      <c r="D530" s="450">
        <v>0</v>
      </c>
      <c r="E530" s="646">
        <f>SUM(E531)</f>
        <v>60000</v>
      </c>
      <c r="F530" s="646">
        <f>F531</f>
        <v>0</v>
      </c>
      <c r="G530" s="646">
        <f>SUM(G531)</f>
        <v>60000</v>
      </c>
    </row>
    <row r="531" spans="1:7" x14ac:dyDescent="0.25">
      <c r="A531" s="389">
        <v>3232</v>
      </c>
      <c r="B531" s="389" t="s">
        <v>115</v>
      </c>
      <c r="C531" s="390">
        <v>40000</v>
      </c>
      <c r="D531" s="391">
        <v>0</v>
      </c>
      <c r="E531" s="542">
        <v>60000</v>
      </c>
      <c r="F531" s="542">
        <v>0</v>
      </c>
      <c r="G531" s="547">
        <f>E531+F531</f>
        <v>60000</v>
      </c>
    </row>
    <row r="532" spans="1:7" x14ac:dyDescent="0.25">
      <c r="A532" s="393">
        <v>4</v>
      </c>
      <c r="B532" s="393" t="s">
        <v>482</v>
      </c>
      <c r="C532" s="405"/>
      <c r="D532" s="400"/>
      <c r="E532" s="555">
        <f>SUM(E533)</f>
        <v>50000</v>
      </c>
      <c r="F532" s="555">
        <f>F533</f>
        <v>-50000</v>
      </c>
      <c r="G532" s="554">
        <f>SUM(G533)</f>
        <v>0</v>
      </c>
    </row>
    <row r="533" spans="1:7" x14ac:dyDescent="0.25">
      <c r="A533" s="393">
        <v>42</v>
      </c>
      <c r="B533" s="393" t="s">
        <v>318</v>
      </c>
      <c r="C533" s="405">
        <v>50000</v>
      </c>
      <c r="D533" s="405">
        <v>0</v>
      </c>
      <c r="E533" s="555">
        <f>SUM(E534)</f>
        <v>50000</v>
      </c>
      <c r="F533" s="555">
        <f>F534</f>
        <v>-50000</v>
      </c>
      <c r="G533" s="555">
        <f>SUM(G534)</f>
        <v>0</v>
      </c>
    </row>
    <row r="534" spans="1:7" x14ac:dyDescent="0.25">
      <c r="A534" s="393">
        <v>421</v>
      </c>
      <c r="B534" s="393" t="s">
        <v>149</v>
      </c>
      <c r="C534" s="405">
        <v>50000</v>
      </c>
      <c r="D534" s="405">
        <v>0</v>
      </c>
      <c r="E534" s="555">
        <f>SUM(E535)</f>
        <v>50000</v>
      </c>
      <c r="F534" s="555">
        <f>F535</f>
        <v>-50000</v>
      </c>
      <c r="G534" s="555">
        <f>SUM(G535)</f>
        <v>0</v>
      </c>
    </row>
    <row r="535" spans="1:7" x14ac:dyDescent="0.25">
      <c r="A535" s="389">
        <v>4214</v>
      </c>
      <c r="B535" s="389" t="s">
        <v>152</v>
      </c>
      <c r="C535" s="390">
        <v>50000</v>
      </c>
      <c r="D535" s="391">
        <v>0</v>
      </c>
      <c r="E535" s="542">
        <v>50000</v>
      </c>
      <c r="F535" s="542">
        <v>-50000</v>
      </c>
      <c r="G535" s="547">
        <f>E535+F535</f>
        <v>0</v>
      </c>
    </row>
    <row r="536" spans="1:7" ht="30" customHeight="1" x14ac:dyDescent="0.25">
      <c r="A536" s="990" t="s">
        <v>516</v>
      </c>
      <c r="B536" s="991"/>
      <c r="C536" s="648"/>
      <c r="D536" s="649"/>
      <c r="E536" s="651">
        <v>0</v>
      </c>
      <c r="F536" s="651">
        <f>F528</f>
        <v>32596</v>
      </c>
      <c r="G536" s="652">
        <f>E536+F536</f>
        <v>32596</v>
      </c>
    </row>
    <row r="537" spans="1:7" ht="30" customHeight="1" x14ac:dyDescent="0.25">
      <c r="A537" s="983" t="s">
        <v>489</v>
      </c>
      <c r="B537" s="984"/>
      <c r="C537" s="720">
        <v>143000</v>
      </c>
      <c r="D537" s="720">
        <v>10000</v>
      </c>
      <c r="E537" s="721">
        <f>E524-E528+E532</f>
        <v>343000</v>
      </c>
      <c r="F537" s="721">
        <f>F524-F528+F532</f>
        <v>-51596</v>
      </c>
      <c r="G537" s="721">
        <f>G524-G528+G532</f>
        <v>291404</v>
      </c>
    </row>
    <row r="538" spans="1:7" ht="15" customHeight="1" x14ac:dyDescent="0.25">
      <c r="A538" s="393">
        <v>4</v>
      </c>
      <c r="B538" s="393" t="s">
        <v>482</v>
      </c>
      <c r="C538" s="488"/>
      <c r="D538" s="488"/>
      <c r="E538" s="510">
        <f t="shared" ref="E538:G539" si="17">E539</f>
        <v>200000</v>
      </c>
      <c r="F538" s="510">
        <f t="shared" si="17"/>
        <v>-50000</v>
      </c>
      <c r="G538" s="510">
        <f t="shared" si="17"/>
        <v>150000</v>
      </c>
    </row>
    <row r="539" spans="1:7" ht="15" customHeight="1" x14ac:dyDescent="0.25">
      <c r="A539" s="393">
        <v>42</v>
      </c>
      <c r="B539" s="393" t="s">
        <v>318</v>
      </c>
      <c r="C539" s="488"/>
      <c r="D539" s="488"/>
      <c r="E539" s="510">
        <f t="shared" si="17"/>
        <v>200000</v>
      </c>
      <c r="F539" s="510">
        <f t="shared" si="17"/>
        <v>-50000</v>
      </c>
      <c r="G539" s="510">
        <f t="shared" si="17"/>
        <v>150000</v>
      </c>
    </row>
    <row r="540" spans="1:7" ht="15" customHeight="1" x14ac:dyDescent="0.25">
      <c r="A540" s="393">
        <v>421</v>
      </c>
      <c r="B540" s="393" t="s">
        <v>149</v>
      </c>
      <c r="C540" s="488"/>
      <c r="D540" s="488"/>
      <c r="E540" s="510">
        <f>SUM(E541)</f>
        <v>200000</v>
      </c>
      <c r="F540" s="510">
        <f>F541</f>
        <v>-50000</v>
      </c>
      <c r="G540" s="510">
        <f>SUM(G541)</f>
        <v>150000</v>
      </c>
    </row>
    <row r="541" spans="1:7" ht="15" customHeight="1" x14ac:dyDescent="0.25">
      <c r="A541" s="389">
        <v>4214</v>
      </c>
      <c r="B541" s="389" t="s">
        <v>152</v>
      </c>
      <c r="C541" s="488"/>
      <c r="D541" s="488"/>
      <c r="E541" s="509">
        <v>200000</v>
      </c>
      <c r="F541" s="509">
        <v>-50000</v>
      </c>
      <c r="G541" s="509">
        <f>E541+F541</f>
        <v>150000</v>
      </c>
    </row>
    <row r="542" spans="1:7" ht="30" customHeight="1" x14ac:dyDescent="0.25">
      <c r="A542" s="979" t="s">
        <v>500</v>
      </c>
      <c r="B542" s="980"/>
      <c r="C542" s="702"/>
      <c r="D542" s="702"/>
      <c r="E542" s="703">
        <f>E538</f>
        <v>200000</v>
      </c>
      <c r="F542" s="703">
        <f>F538</f>
        <v>-50000</v>
      </c>
      <c r="G542" s="703">
        <f>G538</f>
        <v>150000</v>
      </c>
    </row>
    <row r="543" spans="1:7" ht="15" customHeight="1" x14ac:dyDescent="0.25">
      <c r="A543" s="393">
        <v>4</v>
      </c>
      <c r="B543" s="393" t="s">
        <v>482</v>
      </c>
      <c r="C543" s="488"/>
      <c r="D543" s="488"/>
      <c r="E543" s="510">
        <f>E544</f>
        <v>120000</v>
      </c>
      <c r="F543" s="510">
        <f>F544</f>
        <v>110000</v>
      </c>
      <c r="G543" s="510">
        <f>G544</f>
        <v>230000</v>
      </c>
    </row>
    <row r="544" spans="1:7" x14ac:dyDescent="0.25">
      <c r="A544" s="393">
        <v>42</v>
      </c>
      <c r="B544" s="393" t="s">
        <v>318</v>
      </c>
      <c r="C544" s="405">
        <v>115000</v>
      </c>
      <c r="D544" s="405">
        <v>0</v>
      </c>
      <c r="E544" s="555">
        <f>SUM(E545)</f>
        <v>120000</v>
      </c>
      <c r="F544" s="555">
        <f>F545</f>
        <v>110000</v>
      </c>
      <c r="G544" s="555">
        <f>SUM(G545)</f>
        <v>230000</v>
      </c>
    </row>
    <row r="545" spans="1:7" x14ac:dyDescent="0.25">
      <c r="A545" s="393">
        <v>421</v>
      </c>
      <c r="B545" s="393" t="s">
        <v>149</v>
      </c>
      <c r="C545" s="405">
        <v>115000</v>
      </c>
      <c r="D545" s="405">
        <v>0</v>
      </c>
      <c r="E545" s="555">
        <f>SUM(E546)</f>
        <v>120000</v>
      </c>
      <c r="F545" s="555">
        <f>F546</f>
        <v>110000</v>
      </c>
      <c r="G545" s="555">
        <f>SUM(G546)</f>
        <v>230000</v>
      </c>
    </row>
    <row r="546" spans="1:7" x14ac:dyDescent="0.25">
      <c r="A546" s="389">
        <v>4214</v>
      </c>
      <c r="B546" s="389" t="s">
        <v>152</v>
      </c>
      <c r="C546" s="390">
        <v>115000</v>
      </c>
      <c r="D546" s="391">
        <v>0</v>
      </c>
      <c r="E546" s="542">
        <v>120000</v>
      </c>
      <c r="F546" s="542">
        <v>110000</v>
      </c>
      <c r="G546" s="547">
        <f>E546+F546</f>
        <v>230000</v>
      </c>
    </row>
    <row r="547" spans="1:7" ht="30" customHeight="1" x14ac:dyDescent="0.25">
      <c r="A547" s="988" t="s">
        <v>511</v>
      </c>
      <c r="B547" s="989"/>
      <c r="C547" s="750">
        <v>115000</v>
      </c>
      <c r="D547" s="750">
        <v>0</v>
      </c>
      <c r="E547" s="747">
        <f>E543</f>
        <v>120000</v>
      </c>
      <c r="F547" s="747">
        <f>F543</f>
        <v>110000</v>
      </c>
      <c r="G547" s="747">
        <f>G543</f>
        <v>230000</v>
      </c>
    </row>
    <row r="548" spans="1:7" ht="15" customHeight="1" x14ac:dyDescent="0.25">
      <c r="A548" s="1013"/>
      <c r="B548" s="1014"/>
      <c r="C548" s="1014"/>
      <c r="D548" s="1014"/>
      <c r="E548" s="1014"/>
      <c r="F548" s="1014"/>
      <c r="G548" s="1015"/>
    </row>
    <row r="549" spans="1:7" ht="30" x14ac:dyDescent="0.25">
      <c r="A549" s="428" t="s">
        <v>324</v>
      </c>
      <c r="B549" s="428" t="s">
        <v>325</v>
      </c>
      <c r="C549" s="432">
        <v>491000</v>
      </c>
      <c r="D549" s="432">
        <v>-19000</v>
      </c>
      <c r="E549" s="562">
        <f>E554+E559</f>
        <v>510000</v>
      </c>
      <c r="F549" s="562">
        <f>F554+F559</f>
        <v>-210000</v>
      </c>
      <c r="G549" s="562">
        <f>G554+G559</f>
        <v>300000</v>
      </c>
    </row>
    <row r="550" spans="1:7" x14ac:dyDescent="0.25">
      <c r="A550" s="383">
        <v>3</v>
      </c>
      <c r="B550" s="491" t="s">
        <v>15</v>
      </c>
      <c r="C550" s="642"/>
      <c r="D550" s="642"/>
      <c r="E550" s="630">
        <f>E551</f>
        <v>50000</v>
      </c>
      <c r="F550" s="630">
        <f>F551</f>
        <v>-40000</v>
      </c>
      <c r="G550" s="630">
        <f>G551</f>
        <v>10000</v>
      </c>
    </row>
    <row r="551" spans="1:7" x14ac:dyDescent="0.25">
      <c r="A551" s="655">
        <v>32</v>
      </c>
      <c r="B551" s="655" t="s">
        <v>284</v>
      </c>
      <c r="C551" s="656">
        <v>61000</v>
      </c>
      <c r="D551" s="656">
        <v>0</v>
      </c>
      <c r="E551" s="610">
        <f>SUM(E552)</f>
        <v>50000</v>
      </c>
      <c r="F551" s="630">
        <f>F552</f>
        <v>-40000</v>
      </c>
      <c r="G551" s="555">
        <f>SUM(G552)</f>
        <v>10000</v>
      </c>
    </row>
    <row r="552" spans="1:7" x14ac:dyDescent="0.25">
      <c r="A552" s="393">
        <v>323</v>
      </c>
      <c r="B552" s="393" t="s">
        <v>113</v>
      </c>
      <c r="C552" s="405">
        <v>61000</v>
      </c>
      <c r="D552" s="405">
        <v>0</v>
      </c>
      <c r="E552" s="555">
        <f>SUM(E553)</f>
        <v>50000</v>
      </c>
      <c r="F552" s="510">
        <f>F553</f>
        <v>-40000</v>
      </c>
      <c r="G552" s="555">
        <f>SUM(G553)</f>
        <v>10000</v>
      </c>
    </row>
    <row r="553" spans="1:7" x14ac:dyDescent="0.25">
      <c r="A553" s="389">
        <v>3237</v>
      </c>
      <c r="B553" s="389" t="s">
        <v>119</v>
      </c>
      <c r="C553" s="390">
        <v>61000</v>
      </c>
      <c r="D553" s="391">
        <v>0</v>
      </c>
      <c r="E553" s="509">
        <v>50000</v>
      </c>
      <c r="F553" s="509">
        <v>-40000</v>
      </c>
      <c r="G553" s="525">
        <f>E553+F553</f>
        <v>10000</v>
      </c>
    </row>
    <row r="554" spans="1:7" ht="25.5" customHeight="1" x14ac:dyDescent="0.25">
      <c r="A554" s="983" t="s">
        <v>489</v>
      </c>
      <c r="B554" s="984"/>
      <c r="C554" s="720">
        <v>61000</v>
      </c>
      <c r="D554" s="720">
        <v>0</v>
      </c>
      <c r="E554" s="721">
        <f>E550</f>
        <v>50000</v>
      </c>
      <c r="F554" s="721">
        <f>F550</f>
        <v>-40000</v>
      </c>
      <c r="G554" s="721">
        <f>G550</f>
        <v>10000</v>
      </c>
    </row>
    <row r="555" spans="1:7" ht="15" customHeight="1" x14ac:dyDescent="0.25">
      <c r="A555" s="393">
        <v>4</v>
      </c>
      <c r="B555" s="393" t="s">
        <v>482</v>
      </c>
      <c r="C555" s="488"/>
      <c r="D555" s="488"/>
      <c r="E555" s="510">
        <f>E556</f>
        <v>460000</v>
      </c>
      <c r="F555" s="510">
        <f>F556</f>
        <v>-170000</v>
      </c>
      <c r="G555" s="510">
        <f>G556</f>
        <v>290000</v>
      </c>
    </row>
    <row r="556" spans="1:7" x14ac:dyDescent="0.25">
      <c r="A556" s="393">
        <v>42</v>
      </c>
      <c r="B556" s="393" t="s">
        <v>318</v>
      </c>
      <c r="C556" s="405">
        <v>220000</v>
      </c>
      <c r="D556" s="405">
        <v>0</v>
      </c>
      <c r="E556" s="510">
        <f>SUM(E557)</f>
        <v>460000</v>
      </c>
      <c r="F556" s="510">
        <f>F557</f>
        <v>-170000</v>
      </c>
      <c r="G556" s="555">
        <f>G557</f>
        <v>290000</v>
      </c>
    </row>
    <row r="557" spans="1:7" x14ac:dyDescent="0.25">
      <c r="A557" s="393">
        <v>426</v>
      </c>
      <c r="B557" s="393" t="s">
        <v>159</v>
      </c>
      <c r="C557" s="405">
        <v>220000</v>
      </c>
      <c r="D557" s="405">
        <v>0</v>
      </c>
      <c r="E557" s="510">
        <f>SUM(E558)</f>
        <v>460000</v>
      </c>
      <c r="F557" s="510">
        <f>F558</f>
        <v>-170000</v>
      </c>
      <c r="G557" s="510">
        <f>G558</f>
        <v>290000</v>
      </c>
    </row>
    <row r="558" spans="1:7" ht="15" customHeight="1" x14ac:dyDescent="0.25">
      <c r="A558" s="412">
        <v>4263</v>
      </c>
      <c r="B558" s="412" t="s">
        <v>327</v>
      </c>
      <c r="C558" s="390">
        <v>220000</v>
      </c>
      <c r="D558" s="391">
        <v>0</v>
      </c>
      <c r="E558" s="509">
        <v>460000</v>
      </c>
      <c r="F558" s="509">
        <v>-170000</v>
      </c>
      <c r="G558" s="525">
        <f>E558+F558</f>
        <v>290000</v>
      </c>
    </row>
    <row r="559" spans="1:7" ht="29.25" customHeight="1" x14ac:dyDescent="0.25">
      <c r="A559" s="988" t="s">
        <v>512</v>
      </c>
      <c r="B559" s="989"/>
      <c r="C559" s="750">
        <v>220000</v>
      </c>
      <c r="D559" s="750">
        <v>0</v>
      </c>
      <c r="E559" s="747">
        <f>E555</f>
        <v>460000</v>
      </c>
      <c r="F559" s="747">
        <f>F555</f>
        <v>-170000</v>
      </c>
      <c r="G559" s="747">
        <f>G555</f>
        <v>290000</v>
      </c>
    </row>
    <row r="560" spans="1:7" ht="15" customHeight="1" x14ac:dyDescent="0.25">
      <c r="A560" s="1013"/>
      <c r="B560" s="1014"/>
      <c r="C560" s="1014"/>
      <c r="D560" s="1014"/>
      <c r="E560" s="1014"/>
      <c r="F560" s="1014"/>
      <c r="G560" s="1015"/>
    </row>
    <row r="561" spans="1:7" ht="30" x14ac:dyDescent="0.25">
      <c r="A561" s="426" t="s">
        <v>328</v>
      </c>
      <c r="B561" s="426" t="s">
        <v>329</v>
      </c>
      <c r="C561" s="423">
        <v>228300</v>
      </c>
      <c r="D561" s="423">
        <v>60000</v>
      </c>
      <c r="E561" s="552">
        <f>E568+E574++E588+E589+E594+E599</f>
        <v>280000</v>
      </c>
      <c r="F561" s="552">
        <f>F568+F574+F588+F589+F594+F599</f>
        <v>131900</v>
      </c>
      <c r="G561" s="552">
        <f>G568+G574+G588+G589+G594+G599</f>
        <v>411900</v>
      </c>
    </row>
    <row r="562" spans="1:7" x14ac:dyDescent="0.25">
      <c r="A562" s="383">
        <v>3</v>
      </c>
      <c r="B562" s="491" t="s">
        <v>15</v>
      </c>
      <c r="C562" s="657"/>
      <c r="D562" s="657"/>
      <c r="E562" s="630">
        <f>E563</f>
        <v>0</v>
      </c>
      <c r="F562" s="630">
        <f>F563</f>
        <v>81000</v>
      </c>
      <c r="G562" s="630">
        <f>G563</f>
        <v>81000</v>
      </c>
    </row>
    <row r="563" spans="1:7" x14ac:dyDescent="0.25">
      <c r="A563" s="393">
        <v>32</v>
      </c>
      <c r="B563" s="393" t="s">
        <v>284</v>
      </c>
      <c r="C563" s="657"/>
      <c r="D563" s="657"/>
      <c r="E563" s="630">
        <f>E566+E564</f>
        <v>0</v>
      </c>
      <c r="F563" s="630">
        <f>F564+F566</f>
        <v>81000</v>
      </c>
      <c r="G563" s="630">
        <f>G566+G564</f>
        <v>81000</v>
      </c>
    </row>
    <row r="564" spans="1:7" x14ac:dyDescent="0.25">
      <c r="A564" s="393">
        <v>322</v>
      </c>
      <c r="B564" s="393" t="s">
        <v>106</v>
      </c>
      <c r="C564" s="657"/>
      <c r="D564" s="657"/>
      <c r="E564" s="630">
        <f>E565</f>
        <v>0</v>
      </c>
      <c r="F564" s="630">
        <f>F565</f>
        <v>1000</v>
      </c>
      <c r="G564" s="630">
        <f>G565</f>
        <v>1000</v>
      </c>
    </row>
    <row r="565" spans="1:7" x14ac:dyDescent="0.25">
      <c r="A565" s="660">
        <v>3221</v>
      </c>
      <c r="B565" s="661" t="s">
        <v>513</v>
      </c>
      <c r="C565" s="659"/>
      <c r="D565" s="659"/>
      <c r="E565" s="606">
        <v>0</v>
      </c>
      <c r="F565" s="606">
        <v>1000</v>
      </c>
      <c r="G565" s="606">
        <f>E565+F565</f>
        <v>1000</v>
      </c>
    </row>
    <row r="566" spans="1:7" ht="15" customHeight="1" x14ac:dyDescent="0.25">
      <c r="A566" s="393">
        <v>323</v>
      </c>
      <c r="B566" s="393" t="s">
        <v>113</v>
      </c>
      <c r="C566" s="659"/>
      <c r="D566" s="659"/>
      <c r="E566" s="630">
        <f>E567</f>
        <v>0</v>
      </c>
      <c r="F566" s="630">
        <f>F567</f>
        <v>80000</v>
      </c>
      <c r="G566" s="630">
        <f>G567</f>
        <v>80000</v>
      </c>
    </row>
    <row r="567" spans="1:7" ht="15" customHeight="1" x14ac:dyDescent="0.25">
      <c r="A567" s="660">
        <v>3237</v>
      </c>
      <c r="B567" s="661" t="s">
        <v>119</v>
      </c>
      <c r="C567" s="659"/>
      <c r="D567" s="659"/>
      <c r="E567" s="606">
        <v>0</v>
      </c>
      <c r="F567" s="606">
        <v>80000</v>
      </c>
      <c r="G567" s="606">
        <f>E567+F567</f>
        <v>80000</v>
      </c>
    </row>
    <row r="568" spans="1:7" ht="30" customHeight="1" x14ac:dyDescent="0.25">
      <c r="A568" s="977" t="s">
        <v>486</v>
      </c>
      <c r="B568" s="978"/>
      <c r="C568" s="713"/>
      <c r="D568" s="713"/>
      <c r="E568" s="714">
        <f>E562</f>
        <v>0</v>
      </c>
      <c r="F568" s="714">
        <f>F562</f>
        <v>81000</v>
      </c>
      <c r="G568" s="714">
        <f>G562</f>
        <v>81000</v>
      </c>
    </row>
    <row r="569" spans="1:7" x14ac:dyDescent="0.25">
      <c r="A569" s="383">
        <v>3</v>
      </c>
      <c r="B569" s="491" t="s">
        <v>15</v>
      </c>
      <c r="C569" s="657"/>
      <c r="D569" s="657"/>
      <c r="E569" s="630">
        <f t="shared" ref="E569:G570" si="18">E570</f>
        <v>5000</v>
      </c>
      <c r="F569" s="630">
        <f t="shared" si="18"/>
        <v>55236</v>
      </c>
      <c r="G569" s="630">
        <f t="shared" si="18"/>
        <v>60236</v>
      </c>
    </row>
    <row r="570" spans="1:7" x14ac:dyDescent="0.25">
      <c r="A570" s="393">
        <v>32</v>
      </c>
      <c r="B570" s="393" t="s">
        <v>284</v>
      </c>
      <c r="C570" s="657"/>
      <c r="D570" s="657"/>
      <c r="E570" s="630">
        <f t="shared" si="18"/>
        <v>5000</v>
      </c>
      <c r="F570" s="630">
        <f t="shared" si="18"/>
        <v>55236</v>
      </c>
      <c r="G570" s="630">
        <f t="shared" si="18"/>
        <v>60236</v>
      </c>
    </row>
    <row r="571" spans="1:7" x14ac:dyDescent="0.25">
      <c r="A571" s="393">
        <v>323</v>
      </c>
      <c r="B571" s="393" t="s">
        <v>113</v>
      </c>
      <c r="C571" s="657"/>
      <c r="D571" s="657"/>
      <c r="E571" s="630">
        <f>SUM(E572:E573)</f>
        <v>5000</v>
      </c>
      <c r="F571" s="630">
        <f>SUM(F572:F573)</f>
        <v>55236</v>
      </c>
      <c r="G571" s="630">
        <f>SUM(G572:G573)</f>
        <v>60236</v>
      </c>
    </row>
    <row r="572" spans="1:7" x14ac:dyDescent="0.25">
      <c r="A572" s="389">
        <v>3232</v>
      </c>
      <c r="B572" s="389" t="s">
        <v>301</v>
      </c>
      <c r="C572" s="657"/>
      <c r="D572" s="657"/>
      <c r="E572" s="606">
        <v>5000</v>
      </c>
      <c r="F572" s="606">
        <v>47000</v>
      </c>
      <c r="G572" s="606">
        <f>E572+F572</f>
        <v>52000</v>
      </c>
    </row>
    <row r="573" spans="1:7" ht="15" customHeight="1" x14ac:dyDescent="0.25">
      <c r="A573" s="389">
        <v>3234</v>
      </c>
      <c r="B573" s="389" t="s">
        <v>117</v>
      </c>
      <c r="C573" s="658"/>
      <c r="D573" s="658"/>
      <c r="E573" s="606">
        <v>0</v>
      </c>
      <c r="F573" s="606">
        <v>8236</v>
      </c>
      <c r="G573" s="662">
        <f>E573+F573</f>
        <v>8236</v>
      </c>
    </row>
    <row r="574" spans="1:7" ht="30" customHeight="1" x14ac:dyDescent="0.25">
      <c r="A574" s="981" t="s">
        <v>488</v>
      </c>
      <c r="B574" s="982"/>
      <c r="C574" s="739"/>
      <c r="D574" s="739"/>
      <c r="E574" s="740">
        <f>E569</f>
        <v>5000</v>
      </c>
      <c r="F574" s="740">
        <f>F569</f>
        <v>55236</v>
      </c>
      <c r="G574" s="740">
        <f>G569</f>
        <v>60236</v>
      </c>
    </row>
    <row r="575" spans="1:7" x14ac:dyDescent="0.25">
      <c r="A575" s="383">
        <v>3</v>
      </c>
      <c r="B575" s="491" t="s">
        <v>15</v>
      </c>
      <c r="C575" s="657"/>
      <c r="D575" s="657"/>
      <c r="E575" s="630">
        <f>E576+E585</f>
        <v>125000</v>
      </c>
      <c r="F575" s="630">
        <f>F576+F585</f>
        <v>-27736</v>
      </c>
      <c r="G575" s="630">
        <f>G576+G585</f>
        <v>97264</v>
      </c>
    </row>
    <row r="576" spans="1:7" x14ac:dyDescent="0.25">
      <c r="A576" s="393">
        <v>32</v>
      </c>
      <c r="B576" s="393" t="s">
        <v>284</v>
      </c>
      <c r="C576" s="405">
        <v>140000</v>
      </c>
      <c r="D576" s="405">
        <v>50000</v>
      </c>
      <c r="E576" s="555">
        <f>E577+E581</f>
        <v>115000</v>
      </c>
      <c r="F576" s="510">
        <f>F577+F581</f>
        <v>-27736</v>
      </c>
      <c r="G576" s="555">
        <f>G577+G581</f>
        <v>87264</v>
      </c>
    </row>
    <row r="577" spans="1:7" x14ac:dyDescent="0.25">
      <c r="A577" s="393">
        <v>322</v>
      </c>
      <c r="B577" s="393" t="s">
        <v>106</v>
      </c>
      <c r="C577" s="405">
        <v>60000</v>
      </c>
      <c r="D577" s="405">
        <v>0</v>
      </c>
      <c r="E577" s="555">
        <f>SUM(E578:E580)</f>
        <v>42000</v>
      </c>
      <c r="F577" s="510">
        <f>F578+F579+F580</f>
        <v>21000</v>
      </c>
      <c r="G577" s="555">
        <f>SUM(G578:G580)</f>
        <v>63000</v>
      </c>
    </row>
    <row r="578" spans="1:7" x14ac:dyDescent="0.25">
      <c r="A578" s="389">
        <v>3223</v>
      </c>
      <c r="B578" s="389" t="s">
        <v>332</v>
      </c>
      <c r="C578" s="390">
        <v>60000</v>
      </c>
      <c r="D578" s="391">
        <v>0</v>
      </c>
      <c r="E578" s="542">
        <v>30000</v>
      </c>
      <c r="F578" s="509">
        <v>23000</v>
      </c>
      <c r="G578" s="547">
        <f>E578+F578</f>
        <v>53000</v>
      </c>
    </row>
    <row r="579" spans="1:7" x14ac:dyDescent="0.25">
      <c r="A579" s="389">
        <v>3224</v>
      </c>
      <c r="B579" s="389" t="s">
        <v>330</v>
      </c>
      <c r="C579" s="390"/>
      <c r="D579" s="391"/>
      <c r="E579" s="542">
        <v>10000</v>
      </c>
      <c r="F579" s="509">
        <v>0</v>
      </c>
      <c r="G579" s="547">
        <f>E579+F579</f>
        <v>10000</v>
      </c>
    </row>
    <row r="580" spans="1:7" x14ac:dyDescent="0.25">
      <c r="A580" s="389">
        <v>3225</v>
      </c>
      <c r="B580" s="389" t="s">
        <v>111</v>
      </c>
      <c r="C580" s="390"/>
      <c r="D580" s="391"/>
      <c r="E580" s="542">
        <v>2000</v>
      </c>
      <c r="F580" s="509">
        <v>-2000</v>
      </c>
      <c r="G580" s="547">
        <f>E580+F580</f>
        <v>0</v>
      </c>
    </row>
    <row r="581" spans="1:7" x14ac:dyDescent="0.25">
      <c r="A581" s="393">
        <v>323</v>
      </c>
      <c r="B581" s="393" t="s">
        <v>113</v>
      </c>
      <c r="C581" s="405">
        <v>80000</v>
      </c>
      <c r="D581" s="405">
        <v>50000</v>
      </c>
      <c r="E581" s="510">
        <f>SUM(E582:E584)</f>
        <v>73000</v>
      </c>
      <c r="F581" s="510">
        <f>F582+F583+F584</f>
        <v>-48736</v>
      </c>
      <c r="G581" s="555">
        <f>SUM(G582:G584)</f>
        <v>24264</v>
      </c>
    </row>
    <row r="582" spans="1:7" x14ac:dyDescent="0.25">
      <c r="A582" s="389">
        <v>3232</v>
      </c>
      <c r="B582" s="389" t="s">
        <v>301</v>
      </c>
      <c r="C582" s="390">
        <v>80000</v>
      </c>
      <c r="D582" s="390">
        <v>50000</v>
      </c>
      <c r="E582" s="509">
        <v>40000</v>
      </c>
      <c r="F582" s="509">
        <v>-37500</v>
      </c>
      <c r="G582" s="547">
        <f>E582+F582</f>
        <v>2500</v>
      </c>
    </row>
    <row r="583" spans="1:7" x14ac:dyDescent="0.25">
      <c r="A583" s="389">
        <v>3234</v>
      </c>
      <c r="B583" s="389" t="s">
        <v>117</v>
      </c>
      <c r="C583" s="390"/>
      <c r="D583" s="390"/>
      <c r="E583" s="509">
        <v>33000</v>
      </c>
      <c r="F583" s="509">
        <v>-16000</v>
      </c>
      <c r="G583" s="547">
        <f>E583+F583</f>
        <v>17000</v>
      </c>
    </row>
    <row r="584" spans="1:7" x14ac:dyDescent="0.25">
      <c r="A584" s="647">
        <v>3234</v>
      </c>
      <c r="B584" s="647" t="s">
        <v>117</v>
      </c>
      <c r="C584" s="648"/>
      <c r="D584" s="648"/>
      <c r="E584" s="653">
        <v>0</v>
      </c>
      <c r="F584" s="653">
        <v>4764</v>
      </c>
      <c r="G584" s="650">
        <f>E584+F584</f>
        <v>4764</v>
      </c>
    </row>
    <row r="585" spans="1:7" x14ac:dyDescent="0.25">
      <c r="A585" s="393">
        <v>36</v>
      </c>
      <c r="B585" s="393" t="s">
        <v>139</v>
      </c>
      <c r="C585" s="390"/>
      <c r="D585" s="390"/>
      <c r="E585" s="510">
        <f>SUM(E586)</f>
        <v>10000</v>
      </c>
      <c r="F585" s="510">
        <f>F586</f>
        <v>0</v>
      </c>
      <c r="G585" s="554">
        <f>SUM(G586)</f>
        <v>10000</v>
      </c>
    </row>
    <row r="586" spans="1:7" x14ac:dyDescent="0.25">
      <c r="A586" s="393">
        <v>363</v>
      </c>
      <c r="B586" s="393" t="s">
        <v>514</v>
      </c>
      <c r="C586" s="390"/>
      <c r="D586" s="390"/>
      <c r="E586" s="555">
        <f>SUM(E587)</f>
        <v>10000</v>
      </c>
      <c r="F586" s="510">
        <f>F587</f>
        <v>0</v>
      </c>
      <c r="G586" s="555">
        <f>SUM(G587)</f>
        <v>10000</v>
      </c>
    </row>
    <row r="587" spans="1:7" x14ac:dyDescent="0.25">
      <c r="A587" s="389">
        <v>3632</v>
      </c>
      <c r="B587" s="389" t="s">
        <v>515</v>
      </c>
      <c r="C587" s="390"/>
      <c r="D587" s="390"/>
      <c r="E587" s="542">
        <v>10000</v>
      </c>
      <c r="F587" s="509">
        <v>0</v>
      </c>
      <c r="G587" s="542">
        <f>E587+F587</f>
        <v>10000</v>
      </c>
    </row>
    <row r="588" spans="1:7" ht="30" customHeight="1" x14ac:dyDescent="0.25">
      <c r="A588" s="990" t="s">
        <v>510</v>
      </c>
      <c r="B588" s="991"/>
      <c r="C588" s="390"/>
      <c r="D588" s="390"/>
      <c r="E588" s="651">
        <v>0</v>
      </c>
      <c r="F588" s="651">
        <v>4764</v>
      </c>
      <c r="G588" s="663">
        <f>E588+F588</f>
        <v>4764</v>
      </c>
    </row>
    <row r="589" spans="1:7" ht="30" customHeight="1" x14ac:dyDescent="0.25">
      <c r="A589" s="983" t="s">
        <v>489</v>
      </c>
      <c r="B589" s="984"/>
      <c r="C589" s="720">
        <v>140000</v>
      </c>
      <c r="D589" s="720">
        <v>50000</v>
      </c>
      <c r="E589" s="721">
        <f>E575-E584</f>
        <v>125000</v>
      </c>
      <c r="F589" s="721">
        <f>F575-F584</f>
        <v>-32500</v>
      </c>
      <c r="G589" s="721">
        <f>G575-G584</f>
        <v>92500</v>
      </c>
    </row>
    <row r="590" spans="1:7" ht="15" customHeight="1" x14ac:dyDescent="0.25">
      <c r="A590" s="393">
        <v>4</v>
      </c>
      <c r="B590" s="393" t="s">
        <v>482</v>
      </c>
      <c r="C590" s="488"/>
      <c r="D590" s="488"/>
      <c r="E590" s="510">
        <f t="shared" ref="E590:F592" si="19">E591</f>
        <v>80000</v>
      </c>
      <c r="F590" s="510">
        <f t="shared" si="19"/>
        <v>23400</v>
      </c>
      <c r="G590" s="510">
        <f>SUM(G591)</f>
        <v>103400</v>
      </c>
    </row>
    <row r="591" spans="1:7" ht="15" customHeight="1" x14ac:dyDescent="0.25">
      <c r="A591" s="393">
        <v>42</v>
      </c>
      <c r="B591" s="393" t="s">
        <v>318</v>
      </c>
      <c r="C591" s="488"/>
      <c r="D591" s="488"/>
      <c r="E591" s="510">
        <f t="shared" si="19"/>
        <v>80000</v>
      </c>
      <c r="F591" s="510">
        <f t="shared" si="19"/>
        <v>23400</v>
      </c>
      <c r="G591" s="510">
        <f>SUM(E591:F591)</f>
        <v>103400</v>
      </c>
    </row>
    <row r="592" spans="1:7" ht="15" customHeight="1" x14ac:dyDescent="0.25">
      <c r="A592" s="393">
        <v>421</v>
      </c>
      <c r="B592" s="393" t="s">
        <v>149</v>
      </c>
      <c r="C592" s="488"/>
      <c r="D592" s="488"/>
      <c r="E592" s="510">
        <f t="shared" si="19"/>
        <v>80000</v>
      </c>
      <c r="F592" s="510">
        <f t="shared" si="19"/>
        <v>23400</v>
      </c>
      <c r="G592" s="510">
        <f>SUM(G593)</f>
        <v>103400</v>
      </c>
    </row>
    <row r="593" spans="1:7" ht="15" customHeight="1" x14ac:dyDescent="0.25">
      <c r="A593" s="389">
        <v>4212</v>
      </c>
      <c r="B593" s="389" t="s">
        <v>333</v>
      </c>
      <c r="C593" s="488"/>
      <c r="D593" s="488"/>
      <c r="E593" s="509">
        <v>80000</v>
      </c>
      <c r="F593" s="509">
        <v>23400</v>
      </c>
      <c r="G593" s="509">
        <f>E593+F593</f>
        <v>103400</v>
      </c>
    </row>
    <row r="594" spans="1:7" ht="30" customHeight="1" x14ac:dyDescent="0.25">
      <c r="A594" s="979" t="s">
        <v>500</v>
      </c>
      <c r="B594" s="980"/>
      <c r="C594" s="702"/>
      <c r="D594" s="702"/>
      <c r="E594" s="703">
        <f>E590</f>
        <v>80000</v>
      </c>
      <c r="F594" s="703">
        <f>F590</f>
        <v>23400</v>
      </c>
      <c r="G594" s="703">
        <f>G590</f>
        <v>103400</v>
      </c>
    </row>
    <row r="595" spans="1:7" ht="15" customHeight="1" x14ac:dyDescent="0.25">
      <c r="A595" s="393">
        <v>4</v>
      </c>
      <c r="B595" s="393" t="s">
        <v>482</v>
      </c>
      <c r="C595" s="488"/>
      <c r="D595" s="488"/>
      <c r="E595" s="510">
        <f t="shared" ref="E595:G596" si="20">E596</f>
        <v>70000</v>
      </c>
      <c r="F595" s="510">
        <f t="shared" si="20"/>
        <v>0</v>
      </c>
      <c r="G595" s="510">
        <f t="shared" si="20"/>
        <v>70000</v>
      </c>
    </row>
    <row r="596" spans="1:7" ht="15" customHeight="1" x14ac:dyDescent="0.25">
      <c r="A596" s="393">
        <v>42</v>
      </c>
      <c r="B596" s="393" t="s">
        <v>318</v>
      </c>
      <c r="C596" s="488"/>
      <c r="D596" s="488"/>
      <c r="E596" s="510">
        <f t="shared" si="20"/>
        <v>70000</v>
      </c>
      <c r="F596" s="510">
        <f t="shared" si="20"/>
        <v>0</v>
      </c>
      <c r="G596" s="510">
        <f t="shared" si="20"/>
        <v>70000</v>
      </c>
    </row>
    <row r="597" spans="1:7" ht="15" customHeight="1" x14ac:dyDescent="0.25">
      <c r="A597" s="393">
        <v>421</v>
      </c>
      <c r="B597" s="393" t="s">
        <v>149</v>
      </c>
      <c r="C597" s="488"/>
      <c r="D597" s="488"/>
      <c r="E597" s="510">
        <f>E598</f>
        <v>70000</v>
      </c>
      <c r="F597" s="510">
        <f>F598</f>
        <v>0</v>
      </c>
      <c r="G597" s="510">
        <f>SUM(E597:F597)</f>
        <v>70000</v>
      </c>
    </row>
    <row r="598" spans="1:7" ht="15" customHeight="1" x14ac:dyDescent="0.25">
      <c r="A598" s="389">
        <v>4212</v>
      </c>
      <c r="B598" s="389" t="s">
        <v>333</v>
      </c>
      <c r="C598" s="488"/>
      <c r="D598" s="488"/>
      <c r="E598" s="509">
        <v>70000</v>
      </c>
      <c r="F598" s="509">
        <v>0</v>
      </c>
      <c r="G598" s="509">
        <f>E598+F598</f>
        <v>70000</v>
      </c>
    </row>
    <row r="599" spans="1:7" ht="30" customHeight="1" x14ac:dyDescent="0.25">
      <c r="A599" s="988" t="s">
        <v>512</v>
      </c>
      <c r="B599" s="989"/>
      <c r="C599" s="750"/>
      <c r="D599" s="750"/>
      <c r="E599" s="747">
        <f>E595</f>
        <v>70000</v>
      </c>
      <c r="F599" s="747">
        <f>F595</f>
        <v>0</v>
      </c>
      <c r="G599" s="747">
        <f>G595</f>
        <v>70000</v>
      </c>
    </row>
    <row r="600" spans="1:7" ht="15" customHeight="1" x14ac:dyDescent="0.25">
      <c r="A600" s="1013"/>
      <c r="B600" s="1014"/>
      <c r="C600" s="1014"/>
      <c r="D600" s="1014"/>
      <c r="E600" s="1014"/>
      <c r="F600" s="1014"/>
      <c r="G600" s="1015"/>
    </row>
    <row r="601" spans="1:7" ht="30" x14ac:dyDescent="0.25">
      <c r="A601" s="428" t="s">
        <v>334</v>
      </c>
      <c r="B601" s="428" t="s">
        <v>335</v>
      </c>
      <c r="C601" s="425">
        <v>1330000</v>
      </c>
      <c r="D601" s="425">
        <v>-680000</v>
      </c>
      <c r="E601" s="561">
        <f>E606+E618+E627+E632</f>
        <v>445000</v>
      </c>
      <c r="F601" s="561">
        <f>F606+F618+F627+F632</f>
        <v>108200</v>
      </c>
      <c r="G601" s="561">
        <f>G606+G618+G627+G632</f>
        <v>553200</v>
      </c>
    </row>
    <row r="602" spans="1:7" x14ac:dyDescent="0.25">
      <c r="A602" s="383">
        <v>3</v>
      </c>
      <c r="B602" s="491" t="s">
        <v>15</v>
      </c>
      <c r="C602" s="657"/>
      <c r="D602" s="657"/>
      <c r="E602" s="630">
        <f t="shared" ref="E602:G604" si="21">E603</f>
        <v>0</v>
      </c>
      <c r="F602" s="630">
        <f t="shared" si="21"/>
        <v>8200</v>
      </c>
      <c r="G602" s="630">
        <f t="shared" si="21"/>
        <v>8200</v>
      </c>
    </row>
    <row r="603" spans="1:7" x14ac:dyDescent="0.25">
      <c r="A603" s="393">
        <v>32</v>
      </c>
      <c r="B603" s="393" t="s">
        <v>284</v>
      </c>
      <c r="C603" s="657"/>
      <c r="D603" s="657"/>
      <c r="E603" s="630">
        <f t="shared" si="21"/>
        <v>0</v>
      </c>
      <c r="F603" s="630">
        <f t="shared" si="21"/>
        <v>8200</v>
      </c>
      <c r="G603" s="630">
        <f t="shared" si="21"/>
        <v>8200</v>
      </c>
    </row>
    <row r="604" spans="1:7" x14ac:dyDescent="0.25">
      <c r="A604" s="393">
        <v>323</v>
      </c>
      <c r="B604" s="393" t="s">
        <v>113</v>
      </c>
      <c r="C604" s="657"/>
      <c r="D604" s="657"/>
      <c r="E604" s="630">
        <f t="shared" si="21"/>
        <v>0</v>
      </c>
      <c r="F604" s="630">
        <f t="shared" si="21"/>
        <v>8200</v>
      </c>
      <c r="G604" s="630">
        <f t="shared" si="21"/>
        <v>8200</v>
      </c>
    </row>
    <row r="605" spans="1:7" x14ac:dyDescent="0.25">
      <c r="A605" s="660">
        <v>3235</v>
      </c>
      <c r="B605" s="661" t="s">
        <v>517</v>
      </c>
      <c r="C605" s="659"/>
      <c r="D605" s="659"/>
      <c r="E605" s="606">
        <v>0</v>
      </c>
      <c r="F605" s="606">
        <v>8200</v>
      </c>
      <c r="G605" s="606">
        <f>E605+F605</f>
        <v>8200</v>
      </c>
    </row>
    <row r="606" spans="1:7" ht="30" customHeight="1" x14ac:dyDescent="0.25">
      <c r="A606" s="977" t="s">
        <v>486</v>
      </c>
      <c r="B606" s="978"/>
      <c r="C606" s="715"/>
      <c r="D606" s="715"/>
      <c r="E606" s="709">
        <f>E602</f>
        <v>0</v>
      </c>
      <c r="F606" s="709">
        <f>F602</f>
        <v>8200</v>
      </c>
      <c r="G606" s="709">
        <f>G602</f>
        <v>8200</v>
      </c>
    </row>
    <row r="607" spans="1:7" x14ac:dyDescent="0.25">
      <c r="A607" s="383">
        <v>3</v>
      </c>
      <c r="B607" s="491" t="s">
        <v>15</v>
      </c>
      <c r="C607" s="657"/>
      <c r="D607" s="657"/>
      <c r="E607" s="630">
        <f>E608</f>
        <v>195000</v>
      </c>
      <c r="F607" s="630">
        <f>F608</f>
        <v>61000</v>
      </c>
      <c r="G607" s="630">
        <f>G608</f>
        <v>256000</v>
      </c>
    </row>
    <row r="608" spans="1:7" x14ac:dyDescent="0.25">
      <c r="A608" s="393">
        <v>32</v>
      </c>
      <c r="B608" s="393" t="s">
        <v>284</v>
      </c>
      <c r="C608" s="405">
        <v>160000</v>
      </c>
      <c r="D608" s="405">
        <v>-10000</v>
      </c>
      <c r="E608" s="555">
        <f>E609+E611</f>
        <v>195000</v>
      </c>
      <c r="F608" s="510">
        <f>F609+F611</f>
        <v>61000</v>
      </c>
      <c r="G608" s="555">
        <f>G609+G611</f>
        <v>256000</v>
      </c>
    </row>
    <row r="609" spans="1:7" x14ac:dyDescent="0.25">
      <c r="A609" s="393">
        <v>322</v>
      </c>
      <c r="B609" s="393" t="s">
        <v>106</v>
      </c>
      <c r="C609" s="405"/>
      <c r="D609" s="405"/>
      <c r="E609" s="555">
        <f>SUM(E610)</f>
        <v>25000</v>
      </c>
      <c r="F609" s="510">
        <f>F610</f>
        <v>55000</v>
      </c>
      <c r="G609" s="555">
        <f>G610</f>
        <v>80000</v>
      </c>
    </row>
    <row r="610" spans="1:7" x14ac:dyDescent="0.25">
      <c r="A610" s="389">
        <v>3224</v>
      </c>
      <c r="B610" s="389" t="s">
        <v>317</v>
      </c>
      <c r="C610" s="405"/>
      <c r="D610" s="405"/>
      <c r="E610" s="542">
        <v>25000</v>
      </c>
      <c r="F610" s="509">
        <v>55000</v>
      </c>
      <c r="G610" s="547">
        <f>E610+F610</f>
        <v>80000</v>
      </c>
    </row>
    <row r="611" spans="1:7" x14ac:dyDescent="0.25">
      <c r="A611" s="393">
        <v>323</v>
      </c>
      <c r="B611" s="393" t="s">
        <v>113</v>
      </c>
      <c r="C611" s="405">
        <v>160000</v>
      </c>
      <c r="D611" s="405">
        <v>-10000</v>
      </c>
      <c r="E611" s="555">
        <f>SUM(E612:E613)</f>
        <v>170000</v>
      </c>
      <c r="F611" s="510">
        <f>SUM(F612:F613)</f>
        <v>6000</v>
      </c>
      <c r="G611" s="555">
        <f>SUM(G612:G613)</f>
        <v>176000</v>
      </c>
    </row>
    <row r="612" spans="1:7" x14ac:dyDescent="0.25">
      <c r="A612" s="389">
        <v>3232</v>
      </c>
      <c r="B612" s="389" t="s">
        <v>301</v>
      </c>
      <c r="C612" s="390">
        <v>40000</v>
      </c>
      <c r="D612" s="391">
        <v>0</v>
      </c>
      <c r="E612" s="542">
        <v>40000</v>
      </c>
      <c r="F612" s="509">
        <v>6000</v>
      </c>
      <c r="G612" s="547">
        <f>E612+F612</f>
        <v>46000</v>
      </c>
    </row>
    <row r="613" spans="1:7" x14ac:dyDescent="0.25">
      <c r="A613" s="389">
        <v>3239</v>
      </c>
      <c r="B613" s="389" t="s">
        <v>121</v>
      </c>
      <c r="C613" s="390">
        <v>120000</v>
      </c>
      <c r="D613" s="390">
        <v>-10000</v>
      </c>
      <c r="E613" s="542">
        <v>130000</v>
      </c>
      <c r="F613" s="509">
        <v>0</v>
      </c>
      <c r="G613" s="547">
        <f>E613+F613</f>
        <v>130000</v>
      </c>
    </row>
    <row r="614" spans="1:7" x14ac:dyDescent="0.25">
      <c r="A614" s="393">
        <v>4</v>
      </c>
      <c r="B614" s="393" t="s">
        <v>482</v>
      </c>
      <c r="C614" s="390"/>
      <c r="D614" s="390"/>
      <c r="E614" s="555">
        <f>SUM(E615)</f>
        <v>20000</v>
      </c>
      <c r="F614" s="510">
        <f t="shared" ref="F614:G616" si="22">F615</f>
        <v>10000</v>
      </c>
      <c r="G614" s="554">
        <f t="shared" si="22"/>
        <v>30000</v>
      </c>
    </row>
    <row r="615" spans="1:7" x14ac:dyDescent="0.25">
      <c r="A615" s="393">
        <v>42</v>
      </c>
      <c r="B615" s="393" t="s">
        <v>318</v>
      </c>
      <c r="C615" s="390"/>
      <c r="D615" s="390"/>
      <c r="E615" s="555">
        <f>SUM(E616)</f>
        <v>20000</v>
      </c>
      <c r="F615" s="510">
        <f t="shared" si="22"/>
        <v>10000</v>
      </c>
      <c r="G615" s="555">
        <f t="shared" si="22"/>
        <v>30000</v>
      </c>
    </row>
    <row r="616" spans="1:7" x14ac:dyDescent="0.25">
      <c r="A616" s="393">
        <v>421</v>
      </c>
      <c r="B616" s="393" t="s">
        <v>149</v>
      </c>
      <c r="C616" s="390"/>
      <c r="D616" s="390"/>
      <c r="E616" s="555">
        <f>SUM(E617)</f>
        <v>20000</v>
      </c>
      <c r="F616" s="510">
        <f t="shared" si="22"/>
        <v>10000</v>
      </c>
      <c r="G616" s="555">
        <f t="shared" si="22"/>
        <v>30000</v>
      </c>
    </row>
    <row r="617" spans="1:7" x14ac:dyDescent="0.25">
      <c r="A617" s="389">
        <v>4213</v>
      </c>
      <c r="B617" s="389" t="s">
        <v>519</v>
      </c>
      <c r="C617" s="390"/>
      <c r="D617" s="390"/>
      <c r="E617" s="542">
        <v>20000</v>
      </c>
      <c r="F617" s="509">
        <v>10000</v>
      </c>
      <c r="G617" s="547">
        <f>E617+F617</f>
        <v>30000</v>
      </c>
    </row>
    <row r="618" spans="1:7" ht="30" customHeight="1" x14ac:dyDescent="0.25">
      <c r="A618" s="983" t="s">
        <v>489</v>
      </c>
      <c r="B618" s="984"/>
      <c r="C618" s="720">
        <v>210000</v>
      </c>
      <c r="D618" s="720">
        <v>-60000</v>
      </c>
      <c r="E618" s="721">
        <f>E607+E614</f>
        <v>215000</v>
      </c>
      <c r="F618" s="721">
        <f>F607+F614</f>
        <v>71000</v>
      </c>
      <c r="G618" s="721">
        <f>G607+G614</f>
        <v>286000</v>
      </c>
    </row>
    <row r="619" spans="1:7" ht="15" customHeight="1" x14ac:dyDescent="0.25">
      <c r="A619" s="383">
        <v>3</v>
      </c>
      <c r="B619" s="491" t="s">
        <v>15</v>
      </c>
      <c r="C619" s="488"/>
      <c r="D619" s="488"/>
      <c r="E619" s="510">
        <f t="shared" ref="E619:G620" si="23">E620</f>
        <v>0</v>
      </c>
      <c r="F619" s="510">
        <f t="shared" si="23"/>
        <v>10000</v>
      </c>
      <c r="G619" s="510">
        <f t="shared" si="23"/>
        <v>10000</v>
      </c>
    </row>
    <row r="620" spans="1:7" ht="15" customHeight="1" x14ac:dyDescent="0.25">
      <c r="A620" s="393">
        <v>32</v>
      </c>
      <c r="B620" s="393" t="s">
        <v>284</v>
      </c>
      <c r="C620" s="488"/>
      <c r="D620" s="488"/>
      <c r="E620" s="510">
        <f t="shared" si="23"/>
        <v>0</v>
      </c>
      <c r="F620" s="510">
        <f t="shared" si="23"/>
        <v>10000</v>
      </c>
      <c r="G620" s="510">
        <f t="shared" si="23"/>
        <v>10000</v>
      </c>
    </row>
    <row r="621" spans="1:7" ht="15" customHeight="1" x14ac:dyDescent="0.25">
      <c r="A621" s="393">
        <v>322</v>
      </c>
      <c r="B621" s="393" t="s">
        <v>106</v>
      </c>
      <c r="C621" s="488"/>
      <c r="D621" s="488"/>
      <c r="E621" s="510">
        <f>E622</f>
        <v>0</v>
      </c>
      <c r="F621" s="510">
        <f>F622</f>
        <v>10000</v>
      </c>
      <c r="G621" s="510">
        <f>SUM(G622)</f>
        <v>10000</v>
      </c>
    </row>
    <row r="622" spans="1:7" ht="15" customHeight="1" x14ac:dyDescent="0.25">
      <c r="A622" s="395">
        <v>3224</v>
      </c>
      <c r="B622" s="490" t="s">
        <v>518</v>
      </c>
      <c r="C622" s="394"/>
      <c r="D622" s="394"/>
      <c r="E622" s="509">
        <v>0</v>
      </c>
      <c r="F622" s="509">
        <v>10000</v>
      </c>
      <c r="G622" s="509">
        <f>E622+F622</f>
        <v>10000</v>
      </c>
    </row>
    <row r="623" spans="1:7" ht="15" customHeight="1" x14ac:dyDescent="0.25">
      <c r="A623" s="393">
        <v>4</v>
      </c>
      <c r="B623" s="393" t="s">
        <v>482</v>
      </c>
      <c r="C623" s="488"/>
      <c r="D623" s="488"/>
      <c r="E623" s="510">
        <f t="shared" ref="E623:G625" si="24">E624</f>
        <v>230000</v>
      </c>
      <c r="F623" s="510">
        <f t="shared" si="24"/>
        <v>-10000</v>
      </c>
      <c r="G623" s="510">
        <f t="shared" si="24"/>
        <v>220000</v>
      </c>
    </row>
    <row r="624" spans="1:7" x14ac:dyDescent="0.25">
      <c r="A624" s="393">
        <v>42</v>
      </c>
      <c r="B624" s="393" t="s">
        <v>318</v>
      </c>
      <c r="C624" s="405">
        <v>550000</v>
      </c>
      <c r="D624" s="405">
        <v>-50000</v>
      </c>
      <c r="E624" s="555">
        <f t="shared" si="24"/>
        <v>230000</v>
      </c>
      <c r="F624" s="510">
        <f t="shared" si="24"/>
        <v>-10000</v>
      </c>
      <c r="G624" s="555">
        <f t="shared" si="24"/>
        <v>220000</v>
      </c>
    </row>
    <row r="625" spans="1:7" x14ac:dyDescent="0.25">
      <c r="A625" s="393">
        <v>421</v>
      </c>
      <c r="B625" s="393" t="s">
        <v>149</v>
      </c>
      <c r="C625" s="405">
        <v>550000</v>
      </c>
      <c r="D625" s="405">
        <v>-50000</v>
      </c>
      <c r="E625" s="555">
        <f t="shared" si="24"/>
        <v>230000</v>
      </c>
      <c r="F625" s="510">
        <f t="shared" si="24"/>
        <v>-10000</v>
      </c>
      <c r="G625" s="555">
        <f t="shared" si="24"/>
        <v>220000</v>
      </c>
    </row>
    <row r="626" spans="1:7" ht="15" customHeight="1" x14ac:dyDescent="0.25">
      <c r="A626" s="389">
        <v>4213</v>
      </c>
      <c r="B626" s="389" t="s">
        <v>519</v>
      </c>
      <c r="C626" s="390">
        <v>550000</v>
      </c>
      <c r="D626" s="390">
        <v>-50000</v>
      </c>
      <c r="E626" s="542">
        <v>230000</v>
      </c>
      <c r="F626" s="509">
        <v>-10000</v>
      </c>
      <c r="G626" s="547">
        <f>E626+F626</f>
        <v>220000</v>
      </c>
    </row>
    <row r="627" spans="1:7" ht="30" customHeight="1" x14ac:dyDescent="0.25">
      <c r="A627" s="979" t="s">
        <v>500</v>
      </c>
      <c r="B627" s="980"/>
      <c r="C627" s="702">
        <v>1100000</v>
      </c>
      <c r="D627" s="702">
        <v>-600000</v>
      </c>
      <c r="E627" s="703">
        <f>E619+E623</f>
        <v>230000</v>
      </c>
      <c r="F627" s="703">
        <f>F619+F623</f>
        <v>0</v>
      </c>
      <c r="G627" s="703">
        <f>G619+G623</f>
        <v>230000</v>
      </c>
    </row>
    <row r="628" spans="1:7" ht="15" customHeight="1" x14ac:dyDescent="0.25">
      <c r="A628" s="393">
        <v>4</v>
      </c>
      <c r="B628" s="393" t="s">
        <v>482</v>
      </c>
      <c r="C628" s="488"/>
      <c r="D628" s="488"/>
      <c r="E628" s="510">
        <f t="shared" ref="E628:G629" si="25">E629</f>
        <v>0</v>
      </c>
      <c r="F628" s="510">
        <f t="shared" si="25"/>
        <v>29000</v>
      </c>
      <c r="G628" s="510">
        <f t="shared" si="25"/>
        <v>29000</v>
      </c>
    </row>
    <row r="629" spans="1:7" ht="15" customHeight="1" x14ac:dyDescent="0.25">
      <c r="A629" s="393">
        <v>42</v>
      </c>
      <c r="B629" s="393" t="s">
        <v>318</v>
      </c>
      <c r="C629" s="488"/>
      <c r="D629" s="488"/>
      <c r="E629" s="510">
        <f t="shared" si="25"/>
        <v>0</v>
      </c>
      <c r="F629" s="510">
        <f t="shared" si="25"/>
        <v>29000</v>
      </c>
      <c r="G629" s="510">
        <f t="shared" si="25"/>
        <v>29000</v>
      </c>
    </row>
    <row r="630" spans="1:7" ht="15" customHeight="1" x14ac:dyDescent="0.25">
      <c r="A630" s="393">
        <v>421</v>
      </c>
      <c r="B630" s="393" t="s">
        <v>149</v>
      </c>
      <c r="C630" s="488"/>
      <c r="D630" s="488"/>
      <c r="E630" s="510">
        <f>SUM(E631)</f>
        <v>0</v>
      </c>
      <c r="F630" s="510">
        <f>F631</f>
        <v>29000</v>
      </c>
      <c r="G630" s="510">
        <f>G631</f>
        <v>29000</v>
      </c>
    </row>
    <row r="631" spans="1:7" ht="15" customHeight="1" x14ac:dyDescent="0.25">
      <c r="A631" s="389">
        <v>4214</v>
      </c>
      <c r="B631" s="389" t="s">
        <v>152</v>
      </c>
      <c r="C631" s="488"/>
      <c r="D631" s="488"/>
      <c r="E631" s="509">
        <v>0</v>
      </c>
      <c r="F631" s="509">
        <v>29000</v>
      </c>
      <c r="G631" s="509">
        <f>E631+F631</f>
        <v>29000</v>
      </c>
    </row>
    <row r="632" spans="1:7" ht="30" customHeight="1" x14ac:dyDescent="0.25">
      <c r="A632" s="988" t="s">
        <v>512</v>
      </c>
      <c r="B632" s="989"/>
      <c r="C632" s="750"/>
      <c r="D632" s="750"/>
      <c r="E632" s="747">
        <f>E628</f>
        <v>0</v>
      </c>
      <c r="F632" s="747">
        <f>F628</f>
        <v>29000</v>
      </c>
      <c r="G632" s="747">
        <f>G628</f>
        <v>29000</v>
      </c>
    </row>
    <row r="633" spans="1:7" ht="15" customHeight="1" x14ac:dyDescent="0.25">
      <c r="A633" s="1013"/>
      <c r="B633" s="1014"/>
      <c r="C633" s="1014"/>
      <c r="D633" s="1014"/>
      <c r="E633" s="1014"/>
      <c r="F633" s="1014"/>
      <c r="G633" s="1015"/>
    </row>
    <row r="634" spans="1:7" ht="30" x14ac:dyDescent="0.25">
      <c r="A634" s="428" t="s">
        <v>338</v>
      </c>
      <c r="B634" s="428" t="s">
        <v>339</v>
      </c>
      <c r="C634" s="432">
        <v>760000</v>
      </c>
      <c r="D634" s="432">
        <v>0</v>
      </c>
      <c r="E634" s="562">
        <f>E644+E653</f>
        <v>510000</v>
      </c>
      <c r="F634" s="562">
        <f>F644+F653</f>
        <v>113500</v>
      </c>
      <c r="G634" s="562">
        <f>G644+G653</f>
        <v>623500</v>
      </c>
    </row>
    <row r="635" spans="1:7" x14ac:dyDescent="0.25">
      <c r="A635" s="393">
        <v>4</v>
      </c>
      <c r="B635" s="393" t="s">
        <v>482</v>
      </c>
      <c r="C635" s="642"/>
      <c r="D635" s="642"/>
      <c r="E635" s="630">
        <f>E636+E641</f>
        <v>500000</v>
      </c>
      <c r="F635" s="630">
        <f>F641+F636</f>
        <v>90000</v>
      </c>
      <c r="G635" s="630">
        <f>G636+G641</f>
        <v>590000</v>
      </c>
    </row>
    <row r="636" spans="1:7" x14ac:dyDescent="0.25">
      <c r="A636" s="393">
        <v>42</v>
      </c>
      <c r="B636" s="393" t="s">
        <v>318</v>
      </c>
      <c r="C636" s="405">
        <v>750000</v>
      </c>
      <c r="D636" s="405">
        <v>0</v>
      </c>
      <c r="E636" s="555">
        <f>E637+E639</f>
        <v>500000</v>
      </c>
      <c r="F636" s="510">
        <f>F637+F639</f>
        <v>-310000</v>
      </c>
      <c r="G636" s="555">
        <f>G637+G639</f>
        <v>190000</v>
      </c>
    </row>
    <row r="637" spans="1:7" x14ac:dyDescent="0.25">
      <c r="A637" s="393">
        <v>421</v>
      </c>
      <c r="B637" s="393" t="s">
        <v>149</v>
      </c>
      <c r="C637" s="405">
        <v>500000</v>
      </c>
      <c r="D637" s="405">
        <v>0</v>
      </c>
      <c r="E637" s="555">
        <f>E638</f>
        <v>500000</v>
      </c>
      <c r="F637" s="510">
        <f>F638</f>
        <v>-400000</v>
      </c>
      <c r="G637" s="555">
        <f>G638</f>
        <v>100000</v>
      </c>
    </row>
    <row r="638" spans="1:7" x14ac:dyDescent="0.25">
      <c r="A638" s="389">
        <v>4214</v>
      </c>
      <c r="B638" s="389" t="s">
        <v>152</v>
      </c>
      <c r="C638" s="390">
        <v>500000</v>
      </c>
      <c r="D638" s="391">
        <v>0</v>
      </c>
      <c r="E638" s="542">
        <v>500000</v>
      </c>
      <c r="F638" s="509">
        <v>-400000</v>
      </c>
      <c r="G638" s="547">
        <f>E638+F638</f>
        <v>100000</v>
      </c>
    </row>
    <row r="639" spans="1:7" x14ac:dyDescent="0.25">
      <c r="A639" s="393">
        <v>426</v>
      </c>
      <c r="B639" s="393" t="s">
        <v>159</v>
      </c>
      <c r="C639" s="405">
        <v>250000</v>
      </c>
      <c r="D639" s="405">
        <v>0</v>
      </c>
      <c r="E639" s="555">
        <f>E640</f>
        <v>0</v>
      </c>
      <c r="F639" s="510">
        <f>F640</f>
        <v>90000</v>
      </c>
      <c r="G639" s="555">
        <f>G640</f>
        <v>90000</v>
      </c>
    </row>
    <row r="640" spans="1:7" ht="15" customHeight="1" x14ac:dyDescent="0.25">
      <c r="A640" s="389">
        <v>4263</v>
      </c>
      <c r="B640" s="389" t="s">
        <v>340</v>
      </c>
      <c r="C640" s="390">
        <v>250000</v>
      </c>
      <c r="D640" s="391">
        <v>0</v>
      </c>
      <c r="E640" s="509">
        <v>0</v>
      </c>
      <c r="F640" s="509">
        <v>90000</v>
      </c>
      <c r="G640" s="547">
        <f>E640+F640</f>
        <v>90000</v>
      </c>
    </row>
    <row r="641" spans="1:7" ht="15" customHeight="1" x14ac:dyDescent="0.25">
      <c r="A641" s="393">
        <v>45</v>
      </c>
      <c r="B641" s="393" t="s">
        <v>520</v>
      </c>
      <c r="C641" s="405"/>
      <c r="D641" s="400"/>
      <c r="E641" s="510">
        <f>E642</f>
        <v>0</v>
      </c>
      <c r="F641" s="510">
        <f>F642</f>
        <v>400000</v>
      </c>
      <c r="G641" s="554">
        <f>SUM(E641:F641)</f>
        <v>400000</v>
      </c>
    </row>
    <row r="642" spans="1:7" ht="15" customHeight="1" x14ac:dyDescent="0.25">
      <c r="A642" s="393">
        <v>451</v>
      </c>
      <c r="B642" s="393" t="s">
        <v>521</v>
      </c>
      <c r="C642" s="405"/>
      <c r="D642" s="400"/>
      <c r="E642" s="510">
        <f>E643</f>
        <v>0</v>
      </c>
      <c r="F642" s="510">
        <f>F643</f>
        <v>400000</v>
      </c>
      <c r="G642" s="554">
        <f>SUM(E642:F642)</f>
        <v>400000</v>
      </c>
    </row>
    <row r="643" spans="1:7" ht="15" customHeight="1" x14ac:dyDescent="0.25">
      <c r="A643" s="389">
        <v>4511</v>
      </c>
      <c r="B643" s="389" t="s">
        <v>522</v>
      </c>
      <c r="C643" s="390"/>
      <c r="D643" s="391"/>
      <c r="E643" s="509">
        <v>0</v>
      </c>
      <c r="F643" s="509">
        <v>400000</v>
      </c>
      <c r="G643" s="547">
        <f>SUM(E643:F643)</f>
        <v>400000</v>
      </c>
    </row>
    <row r="644" spans="1:7" ht="30" customHeight="1" x14ac:dyDescent="0.25">
      <c r="A644" s="983" t="s">
        <v>489</v>
      </c>
      <c r="B644" s="984"/>
      <c r="C644" s="720">
        <v>760000</v>
      </c>
      <c r="D644" s="720">
        <v>0</v>
      </c>
      <c r="E644" s="721">
        <f>E635</f>
        <v>500000</v>
      </c>
      <c r="F644" s="721">
        <f>F635</f>
        <v>90000</v>
      </c>
      <c r="G644" s="721">
        <f>G635</f>
        <v>590000</v>
      </c>
    </row>
    <row r="645" spans="1:7" ht="15" customHeight="1" x14ac:dyDescent="0.25">
      <c r="A645" s="383">
        <v>3</v>
      </c>
      <c r="B645" s="491" t="s">
        <v>15</v>
      </c>
      <c r="C645" s="488"/>
      <c r="D645" s="488"/>
      <c r="E645" s="510">
        <f t="shared" ref="E645:G646" si="26">E646</f>
        <v>10000</v>
      </c>
      <c r="F645" s="510">
        <f t="shared" si="26"/>
        <v>5000</v>
      </c>
      <c r="G645" s="510">
        <f t="shared" si="26"/>
        <v>15000</v>
      </c>
    </row>
    <row r="646" spans="1:7" ht="15" customHeight="1" x14ac:dyDescent="0.25">
      <c r="A646" s="393">
        <v>32</v>
      </c>
      <c r="B646" s="393" t="s">
        <v>284</v>
      </c>
      <c r="C646" s="488"/>
      <c r="D646" s="488"/>
      <c r="E646" s="510">
        <f t="shared" si="26"/>
        <v>10000</v>
      </c>
      <c r="F646" s="510">
        <f t="shared" si="26"/>
        <v>5000</v>
      </c>
      <c r="G646" s="510">
        <f t="shared" si="26"/>
        <v>15000</v>
      </c>
    </row>
    <row r="647" spans="1:7" ht="15" customHeight="1" x14ac:dyDescent="0.25">
      <c r="A647" s="393">
        <v>323</v>
      </c>
      <c r="B647" s="393" t="s">
        <v>113</v>
      </c>
      <c r="C647" s="488"/>
      <c r="D647" s="488"/>
      <c r="E647" s="510">
        <f>SUM(E648)</f>
        <v>10000</v>
      </c>
      <c r="F647" s="510">
        <f>F648</f>
        <v>5000</v>
      </c>
      <c r="G647" s="510">
        <f>SUM(G648)</f>
        <v>15000</v>
      </c>
    </row>
    <row r="648" spans="1:7" ht="15" customHeight="1" x14ac:dyDescent="0.25">
      <c r="A648" s="389">
        <v>3232</v>
      </c>
      <c r="B648" s="389" t="s">
        <v>301</v>
      </c>
      <c r="C648" s="488"/>
      <c r="D648" s="488"/>
      <c r="E648" s="509">
        <v>10000</v>
      </c>
      <c r="F648" s="509">
        <v>5000</v>
      </c>
      <c r="G648" s="509">
        <f>E648+F648</f>
        <v>15000</v>
      </c>
    </row>
    <row r="649" spans="1:7" ht="15" customHeight="1" x14ac:dyDescent="0.25">
      <c r="A649" s="393">
        <v>4</v>
      </c>
      <c r="B649" s="393" t="s">
        <v>482</v>
      </c>
      <c r="C649" s="450"/>
      <c r="D649" s="450"/>
      <c r="E649" s="510">
        <f t="shared" ref="E649:G650" si="27">E650</f>
        <v>0</v>
      </c>
      <c r="F649" s="510">
        <f t="shared" si="27"/>
        <v>18500</v>
      </c>
      <c r="G649" s="510">
        <f t="shared" si="27"/>
        <v>18500</v>
      </c>
    </row>
    <row r="650" spans="1:7" ht="15" customHeight="1" x14ac:dyDescent="0.25">
      <c r="A650" s="393">
        <v>42</v>
      </c>
      <c r="B650" s="393" t="s">
        <v>318</v>
      </c>
      <c r="C650" s="450"/>
      <c r="D650" s="450"/>
      <c r="E650" s="510">
        <f t="shared" si="27"/>
        <v>0</v>
      </c>
      <c r="F650" s="510">
        <f t="shared" si="27"/>
        <v>18500</v>
      </c>
      <c r="G650" s="510">
        <f t="shared" si="27"/>
        <v>18500</v>
      </c>
    </row>
    <row r="651" spans="1:7" x14ac:dyDescent="0.25">
      <c r="A651" s="393">
        <v>421</v>
      </c>
      <c r="B651" s="393" t="s">
        <v>149</v>
      </c>
      <c r="C651" s="393"/>
      <c r="D651" s="393"/>
      <c r="E651" s="639">
        <f>E652</f>
        <v>0</v>
      </c>
      <c r="F651" s="554">
        <f>F652</f>
        <v>18500</v>
      </c>
      <c r="G651" s="554">
        <f>SUM(G652)</f>
        <v>18500</v>
      </c>
    </row>
    <row r="652" spans="1:7" x14ac:dyDescent="0.25">
      <c r="A652" s="389">
        <v>4214</v>
      </c>
      <c r="B652" s="389" t="s">
        <v>152</v>
      </c>
      <c r="C652" s="641"/>
      <c r="D652" s="641"/>
      <c r="E652" s="640">
        <v>0</v>
      </c>
      <c r="F652" s="525">
        <v>18500</v>
      </c>
      <c r="G652" s="525">
        <f>E652+F652</f>
        <v>18500</v>
      </c>
    </row>
    <row r="653" spans="1:7" ht="30" customHeight="1" x14ac:dyDescent="0.25">
      <c r="A653" s="988" t="s">
        <v>512</v>
      </c>
      <c r="B653" s="989"/>
      <c r="C653" s="751"/>
      <c r="D653" s="751"/>
      <c r="E653" s="753">
        <f>E645+E649</f>
        <v>10000</v>
      </c>
      <c r="F653" s="748">
        <f>F645+F649</f>
        <v>23500</v>
      </c>
      <c r="G653" s="748">
        <f>G645+G649</f>
        <v>33500</v>
      </c>
    </row>
    <row r="654" spans="1:7" ht="15" customHeight="1" x14ac:dyDescent="0.25">
      <c r="A654" s="1013"/>
      <c r="B654" s="1014"/>
      <c r="C654" s="1014"/>
      <c r="D654" s="1014"/>
      <c r="E654" s="1014"/>
      <c r="F654" s="1014"/>
      <c r="G654" s="1015"/>
    </row>
    <row r="655" spans="1:7" ht="30" x14ac:dyDescent="0.25">
      <c r="A655" s="426" t="s">
        <v>341</v>
      </c>
      <c r="B655" s="426" t="s">
        <v>342</v>
      </c>
      <c r="C655" s="433">
        <v>810750</v>
      </c>
      <c r="D655" s="433">
        <v>-309750</v>
      </c>
      <c r="E655" s="563">
        <f>E660+E676+E681+E688</f>
        <v>485000</v>
      </c>
      <c r="F655" s="563">
        <f>F660+F676+F681+F688</f>
        <v>231000</v>
      </c>
      <c r="G655" s="563">
        <f>G660+G676+G681+G688</f>
        <v>716000</v>
      </c>
    </row>
    <row r="656" spans="1:7" x14ac:dyDescent="0.25">
      <c r="A656" s="383">
        <v>3</v>
      </c>
      <c r="B656" s="491" t="s">
        <v>15</v>
      </c>
      <c r="C656" s="642"/>
      <c r="D656" s="642"/>
      <c r="E656" s="630">
        <f t="shared" ref="E656:G658" si="28">E657</f>
        <v>3000</v>
      </c>
      <c r="F656" s="630">
        <f t="shared" si="28"/>
        <v>4000</v>
      </c>
      <c r="G656" s="630">
        <f t="shared" si="28"/>
        <v>7000</v>
      </c>
    </row>
    <row r="657" spans="1:7" x14ac:dyDescent="0.25">
      <c r="A657" s="393">
        <v>32</v>
      </c>
      <c r="B657" s="393" t="s">
        <v>284</v>
      </c>
      <c r="C657" s="405">
        <v>8000</v>
      </c>
      <c r="D657" s="405">
        <v>0</v>
      </c>
      <c r="E657" s="555">
        <f t="shared" si="28"/>
        <v>3000</v>
      </c>
      <c r="F657" s="510">
        <f t="shared" si="28"/>
        <v>4000</v>
      </c>
      <c r="G657" s="555">
        <f t="shared" si="28"/>
        <v>7000</v>
      </c>
    </row>
    <row r="658" spans="1:7" x14ac:dyDescent="0.25">
      <c r="A658" s="393">
        <v>322</v>
      </c>
      <c r="B658" s="393" t="s">
        <v>106</v>
      </c>
      <c r="C658" s="405">
        <v>8000</v>
      </c>
      <c r="D658" s="405">
        <v>0</v>
      </c>
      <c r="E658" s="555">
        <f t="shared" si="28"/>
        <v>3000</v>
      </c>
      <c r="F658" s="510">
        <f t="shared" si="28"/>
        <v>4000</v>
      </c>
      <c r="G658" s="555">
        <f t="shared" si="28"/>
        <v>7000</v>
      </c>
    </row>
    <row r="659" spans="1:7" x14ac:dyDescent="0.25">
      <c r="A659" s="389">
        <v>3223</v>
      </c>
      <c r="B659" s="389" t="s">
        <v>523</v>
      </c>
      <c r="C659" s="390">
        <v>3000</v>
      </c>
      <c r="D659" s="391">
        <v>0</v>
      </c>
      <c r="E659" s="542">
        <v>3000</v>
      </c>
      <c r="F659" s="509">
        <v>4000</v>
      </c>
      <c r="G659" s="547">
        <f>E659+F659</f>
        <v>7000</v>
      </c>
    </row>
    <row r="660" spans="1:7" ht="30" customHeight="1" x14ac:dyDescent="0.25">
      <c r="A660" s="981" t="s">
        <v>488</v>
      </c>
      <c r="B660" s="982"/>
      <c r="C660" s="736">
        <v>8000</v>
      </c>
      <c r="D660" s="736">
        <v>0</v>
      </c>
      <c r="E660" s="737">
        <f>E656</f>
        <v>3000</v>
      </c>
      <c r="F660" s="737">
        <f>F656</f>
        <v>4000</v>
      </c>
      <c r="G660" s="737">
        <f>G656</f>
        <v>7000</v>
      </c>
    </row>
    <row r="661" spans="1:7" ht="15" customHeight="1" x14ac:dyDescent="0.25">
      <c r="A661" s="383">
        <v>3</v>
      </c>
      <c r="B661" s="491" t="s">
        <v>15</v>
      </c>
      <c r="C661" s="488"/>
      <c r="D661" s="488"/>
      <c r="E661" s="510">
        <f>E662</f>
        <v>332000</v>
      </c>
      <c r="F661" s="510">
        <f>F662</f>
        <v>207000</v>
      </c>
      <c r="G661" s="510">
        <f>G662</f>
        <v>539000</v>
      </c>
    </row>
    <row r="662" spans="1:7" x14ac:dyDescent="0.25">
      <c r="A662" s="393">
        <v>32</v>
      </c>
      <c r="B662" s="393" t="s">
        <v>284</v>
      </c>
      <c r="C662" s="405">
        <v>252750</v>
      </c>
      <c r="D662" s="405">
        <v>0</v>
      </c>
      <c r="E662" s="555">
        <f>E663+E666+E670</f>
        <v>332000</v>
      </c>
      <c r="F662" s="510">
        <f>F663+F666+F670</f>
        <v>207000</v>
      </c>
      <c r="G662" s="555">
        <f>G663+G666+G670</f>
        <v>539000</v>
      </c>
    </row>
    <row r="663" spans="1:7" x14ac:dyDescent="0.25">
      <c r="A663" s="393">
        <v>322</v>
      </c>
      <c r="B663" s="393" t="s">
        <v>106</v>
      </c>
      <c r="C663" s="405">
        <v>48750</v>
      </c>
      <c r="D663" s="405">
        <v>0</v>
      </c>
      <c r="E663" s="555">
        <f>SUM(E664:E665)</f>
        <v>62500</v>
      </c>
      <c r="F663" s="510">
        <f>SUM(F664:F665)</f>
        <v>113500</v>
      </c>
      <c r="G663" s="555">
        <f>SUM(G664:G665)</f>
        <v>176000</v>
      </c>
    </row>
    <row r="664" spans="1:7" x14ac:dyDescent="0.25">
      <c r="A664" s="389">
        <v>3223</v>
      </c>
      <c r="B664" s="389" t="s">
        <v>109</v>
      </c>
      <c r="C664" s="390">
        <v>8750</v>
      </c>
      <c r="D664" s="391">
        <v>0</v>
      </c>
      <c r="E664" s="542">
        <v>11000</v>
      </c>
      <c r="F664" s="509">
        <v>0</v>
      </c>
      <c r="G664" s="547">
        <f>E664+F664</f>
        <v>11000</v>
      </c>
    </row>
    <row r="665" spans="1:7" x14ac:dyDescent="0.25">
      <c r="A665" s="389">
        <v>3224</v>
      </c>
      <c r="B665" s="389" t="s">
        <v>344</v>
      </c>
      <c r="C665" s="390">
        <v>40000</v>
      </c>
      <c r="D665" s="391">
        <v>0</v>
      </c>
      <c r="E665" s="542">
        <v>51500</v>
      </c>
      <c r="F665" s="509">
        <v>113500</v>
      </c>
      <c r="G665" s="547">
        <f>E665+F665</f>
        <v>165000</v>
      </c>
    </row>
    <row r="666" spans="1:7" x14ac:dyDescent="0.25">
      <c r="A666" s="393">
        <v>323</v>
      </c>
      <c r="B666" s="393" t="s">
        <v>113</v>
      </c>
      <c r="C666" s="405">
        <v>204000</v>
      </c>
      <c r="D666" s="405">
        <v>0</v>
      </c>
      <c r="E666" s="510">
        <f>SUM(E667:E669)</f>
        <v>267500</v>
      </c>
      <c r="F666" s="510">
        <f>SUM(F667:F669)</f>
        <v>93500</v>
      </c>
      <c r="G666" s="555">
        <f>SUM(G667:G669)</f>
        <v>361000</v>
      </c>
    </row>
    <row r="667" spans="1:7" x14ac:dyDescent="0.25">
      <c r="A667" s="389">
        <v>3232</v>
      </c>
      <c r="B667" s="389" t="s">
        <v>115</v>
      </c>
      <c r="C667" s="390">
        <v>30000</v>
      </c>
      <c r="D667" s="391">
        <v>0</v>
      </c>
      <c r="E667" s="542">
        <v>65500</v>
      </c>
      <c r="F667" s="509">
        <v>58500</v>
      </c>
      <c r="G667" s="547">
        <f>E667+F667</f>
        <v>124000</v>
      </c>
    </row>
    <row r="668" spans="1:7" x14ac:dyDescent="0.25">
      <c r="A668" s="389">
        <v>3234</v>
      </c>
      <c r="B668" s="389" t="s">
        <v>117</v>
      </c>
      <c r="C668" s="390">
        <v>170000</v>
      </c>
      <c r="D668" s="391">
        <v>0</v>
      </c>
      <c r="E668" s="542">
        <v>200000</v>
      </c>
      <c r="F668" s="509">
        <v>35000</v>
      </c>
      <c r="G668" s="547">
        <f>E668+F668</f>
        <v>235000</v>
      </c>
    </row>
    <row r="669" spans="1:7" x14ac:dyDescent="0.25">
      <c r="A669" s="389">
        <v>3239</v>
      </c>
      <c r="B669" s="389" t="s">
        <v>121</v>
      </c>
      <c r="C669" s="390">
        <v>4000</v>
      </c>
      <c r="D669" s="391">
        <v>0</v>
      </c>
      <c r="E669" s="542">
        <v>2000</v>
      </c>
      <c r="F669" s="509">
        <v>0</v>
      </c>
      <c r="G669" s="547">
        <f>E669+F669</f>
        <v>2000</v>
      </c>
    </row>
    <row r="670" spans="1:7" x14ac:dyDescent="0.25">
      <c r="A670" s="393">
        <v>329</v>
      </c>
      <c r="B670" s="393" t="s">
        <v>287</v>
      </c>
      <c r="C670" s="405"/>
      <c r="D670" s="400"/>
      <c r="E670" s="555">
        <f>SUM(E671)</f>
        <v>2000</v>
      </c>
      <c r="F670" s="510">
        <f>F671</f>
        <v>0</v>
      </c>
      <c r="G670" s="554">
        <f>G671</f>
        <v>2000</v>
      </c>
    </row>
    <row r="671" spans="1:7" x14ac:dyDescent="0.25">
      <c r="A671" s="389">
        <v>3292</v>
      </c>
      <c r="B671" s="389" t="s">
        <v>124</v>
      </c>
      <c r="C671" s="390"/>
      <c r="D671" s="391"/>
      <c r="E671" s="542">
        <v>2000</v>
      </c>
      <c r="F671" s="509">
        <v>0</v>
      </c>
      <c r="G671" s="547">
        <f>E671+F671</f>
        <v>2000</v>
      </c>
    </row>
    <row r="672" spans="1:7" x14ac:dyDescent="0.25">
      <c r="A672" s="393">
        <v>4</v>
      </c>
      <c r="B672" s="393" t="s">
        <v>482</v>
      </c>
      <c r="C672" s="390"/>
      <c r="D672" s="391"/>
      <c r="E672" s="555">
        <f>SUM(E673)</f>
        <v>100000</v>
      </c>
      <c r="F672" s="510">
        <f>F673</f>
        <v>20000</v>
      </c>
      <c r="G672" s="554">
        <f>G673</f>
        <v>120000</v>
      </c>
    </row>
    <row r="673" spans="1:7" x14ac:dyDescent="0.25">
      <c r="A673" s="393">
        <v>42</v>
      </c>
      <c r="B673" s="393" t="s">
        <v>318</v>
      </c>
      <c r="C673" s="390"/>
      <c r="D673" s="391"/>
      <c r="E673" s="555">
        <f>SUM(E674)</f>
        <v>100000</v>
      </c>
      <c r="F673" s="510">
        <f>F674</f>
        <v>20000</v>
      </c>
      <c r="G673" s="555">
        <f>SUM(G674)</f>
        <v>120000</v>
      </c>
    </row>
    <row r="674" spans="1:7" x14ac:dyDescent="0.25">
      <c r="A674" s="393">
        <v>421</v>
      </c>
      <c r="B674" s="393" t="s">
        <v>149</v>
      </c>
      <c r="C674" s="390"/>
      <c r="D674" s="391"/>
      <c r="E674" s="555">
        <f>SUM(E675)</f>
        <v>100000</v>
      </c>
      <c r="F674" s="510">
        <f>F675</f>
        <v>20000</v>
      </c>
      <c r="G674" s="555">
        <f>SUM(G675)</f>
        <v>120000</v>
      </c>
    </row>
    <row r="675" spans="1:7" x14ac:dyDescent="0.25">
      <c r="A675" s="389">
        <v>4214</v>
      </c>
      <c r="B675" s="389" t="s">
        <v>152</v>
      </c>
      <c r="C675" s="390"/>
      <c r="D675" s="391"/>
      <c r="E675" s="542">
        <v>100000</v>
      </c>
      <c r="F675" s="509">
        <v>20000</v>
      </c>
      <c r="G675" s="547">
        <f>E675+F675</f>
        <v>120000</v>
      </c>
    </row>
    <row r="676" spans="1:7" ht="30" customHeight="1" x14ac:dyDescent="0.25">
      <c r="A676" s="983" t="s">
        <v>489</v>
      </c>
      <c r="B676" s="984"/>
      <c r="C676" s="720">
        <v>252750</v>
      </c>
      <c r="D676" s="720">
        <v>0</v>
      </c>
      <c r="E676" s="721">
        <f>E661+E672</f>
        <v>432000</v>
      </c>
      <c r="F676" s="721">
        <f>F661+F672</f>
        <v>227000</v>
      </c>
      <c r="G676" s="721">
        <f>G661+G672</f>
        <v>659000</v>
      </c>
    </row>
    <row r="677" spans="1:7" ht="15" customHeight="1" x14ac:dyDescent="0.25">
      <c r="A677" s="393">
        <v>4</v>
      </c>
      <c r="B677" s="393" t="s">
        <v>482</v>
      </c>
      <c r="C677" s="488"/>
      <c r="D677" s="488"/>
      <c r="E677" s="510">
        <f>E678</f>
        <v>50000</v>
      </c>
      <c r="F677" s="510">
        <f>F678</f>
        <v>-50000</v>
      </c>
      <c r="G677" s="510">
        <f>G678</f>
        <v>0</v>
      </c>
    </row>
    <row r="678" spans="1:7" x14ac:dyDescent="0.25">
      <c r="A678" s="393">
        <v>42</v>
      </c>
      <c r="B678" s="393" t="s">
        <v>318</v>
      </c>
      <c r="C678" s="405">
        <v>450000</v>
      </c>
      <c r="D678" s="405">
        <v>-260000</v>
      </c>
      <c r="E678" s="555">
        <f>SUM(E679)</f>
        <v>50000</v>
      </c>
      <c r="F678" s="510">
        <f>F679</f>
        <v>-50000</v>
      </c>
      <c r="G678" s="555">
        <f>SUM(G679)</f>
        <v>0</v>
      </c>
    </row>
    <row r="679" spans="1:7" x14ac:dyDescent="0.25">
      <c r="A679" s="393">
        <v>421</v>
      </c>
      <c r="B679" s="393" t="s">
        <v>149</v>
      </c>
      <c r="C679" s="405">
        <v>450000</v>
      </c>
      <c r="D679" s="405">
        <v>-260000</v>
      </c>
      <c r="E679" s="555">
        <f>SUM(E680)</f>
        <v>50000</v>
      </c>
      <c r="F679" s="510">
        <f>F680</f>
        <v>-50000</v>
      </c>
      <c r="G679" s="555">
        <f>SUM(G680)</f>
        <v>0</v>
      </c>
    </row>
    <row r="680" spans="1:7" ht="15" customHeight="1" x14ac:dyDescent="0.25">
      <c r="A680" s="389">
        <v>4214</v>
      </c>
      <c r="B680" s="389" t="s">
        <v>152</v>
      </c>
      <c r="C680" s="390">
        <v>450000</v>
      </c>
      <c r="D680" s="390">
        <v>-260000</v>
      </c>
      <c r="E680" s="542">
        <v>50000</v>
      </c>
      <c r="F680" s="509">
        <v>-50000</v>
      </c>
      <c r="G680" s="547">
        <f>E680+F680</f>
        <v>0</v>
      </c>
    </row>
    <row r="681" spans="1:7" ht="30" customHeight="1" x14ac:dyDescent="0.25">
      <c r="A681" s="979" t="s">
        <v>524</v>
      </c>
      <c r="B681" s="980"/>
      <c r="C681" s="702">
        <v>450000</v>
      </c>
      <c r="D681" s="702">
        <v>-260000</v>
      </c>
      <c r="E681" s="703">
        <f>E677</f>
        <v>50000</v>
      </c>
      <c r="F681" s="703">
        <f>F677</f>
        <v>-50000</v>
      </c>
      <c r="G681" s="703">
        <f>G677</f>
        <v>0</v>
      </c>
    </row>
    <row r="682" spans="1:7" ht="15" customHeight="1" x14ac:dyDescent="0.25">
      <c r="A682" s="393">
        <v>4</v>
      </c>
      <c r="B682" s="393" t="s">
        <v>482</v>
      </c>
      <c r="C682" s="488"/>
      <c r="D682" s="488"/>
      <c r="E682" s="510">
        <f>E683</f>
        <v>0</v>
      </c>
      <c r="F682" s="510">
        <f>F683</f>
        <v>50000</v>
      </c>
      <c r="G682" s="510">
        <f>G683</f>
        <v>50000</v>
      </c>
    </row>
    <row r="683" spans="1:7" x14ac:dyDescent="0.25">
      <c r="A683" s="393">
        <v>42</v>
      </c>
      <c r="B683" s="393" t="s">
        <v>318</v>
      </c>
      <c r="C683" s="405">
        <v>100000</v>
      </c>
      <c r="D683" s="405">
        <v>-50000</v>
      </c>
      <c r="E683" s="555">
        <f>E684+E686</f>
        <v>0</v>
      </c>
      <c r="F683" s="510">
        <f>F684+F686</f>
        <v>50000</v>
      </c>
      <c r="G683" s="555">
        <f>G684+G686</f>
        <v>50000</v>
      </c>
    </row>
    <row r="684" spans="1:7" x14ac:dyDescent="0.25">
      <c r="A684" s="393">
        <v>422</v>
      </c>
      <c r="B684" s="393" t="s">
        <v>153</v>
      </c>
      <c r="C684" s="405">
        <v>100000</v>
      </c>
      <c r="D684" s="405">
        <v>-50000</v>
      </c>
      <c r="E684" s="555">
        <f>SUM(E685)</f>
        <v>0</v>
      </c>
      <c r="F684" s="510">
        <f>F685</f>
        <v>20000</v>
      </c>
      <c r="G684" s="555">
        <f>G685</f>
        <v>20000</v>
      </c>
    </row>
    <row r="685" spans="1:7" x14ac:dyDescent="0.25">
      <c r="A685" s="389">
        <v>4227</v>
      </c>
      <c r="B685" s="389" t="s">
        <v>463</v>
      </c>
      <c r="C685" s="405"/>
      <c r="D685" s="405"/>
      <c r="E685" s="542">
        <v>0</v>
      </c>
      <c r="F685" s="509">
        <v>20000</v>
      </c>
      <c r="G685" s="542">
        <f>E685+F685</f>
        <v>20000</v>
      </c>
    </row>
    <row r="686" spans="1:7" x14ac:dyDescent="0.25">
      <c r="A686" s="393">
        <v>423</v>
      </c>
      <c r="B686" s="393" t="s">
        <v>525</v>
      </c>
      <c r="C686" s="405"/>
      <c r="D686" s="405"/>
      <c r="E686" s="555">
        <f>SUM(E687)</f>
        <v>0</v>
      </c>
      <c r="F686" s="510">
        <f>F687</f>
        <v>30000</v>
      </c>
      <c r="G686" s="555">
        <f>G687</f>
        <v>30000</v>
      </c>
    </row>
    <row r="687" spans="1:7" ht="15" customHeight="1" x14ac:dyDescent="0.25">
      <c r="A687" s="389">
        <v>4231</v>
      </c>
      <c r="B687" s="389" t="s">
        <v>526</v>
      </c>
      <c r="C687" s="390">
        <v>100000</v>
      </c>
      <c r="D687" s="390">
        <v>-50000</v>
      </c>
      <c r="E687" s="509">
        <v>0</v>
      </c>
      <c r="F687" s="509">
        <v>30000</v>
      </c>
      <c r="G687" s="547">
        <f>E687+F687</f>
        <v>30000</v>
      </c>
    </row>
    <row r="688" spans="1:7" ht="30" customHeight="1" x14ac:dyDescent="0.25">
      <c r="A688" s="988" t="s">
        <v>511</v>
      </c>
      <c r="B688" s="989"/>
      <c r="C688" s="750">
        <v>100000</v>
      </c>
      <c r="D688" s="750">
        <v>-50000</v>
      </c>
      <c r="E688" s="747">
        <f>E682</f>
        <v>0</v>
      </c>
      <c r="F688" s="747">
        <f>F682</f>
        <v>50000</v>
      </c>
      <c r="G688" s="747">
        <f>G682</f>
        <v>50000</v>
      </c>
    </row>
    <row r="689" spans="1:7" ht="30" x14ac:dyDescent="0.25">
      <c r="A689" s="426" t="s">
        <v>346</v>
      </c>
      <c r="B689" s="426" t="s">
        <v>347</v>
      </c>
      <c r="C689" s="433">
        <v>164700</v>
      </c>
      <c r="D689" s="433">
        <v>-150000</v>
      </c>
      <c r="E689" s="671">
        <v>125000</v>
      </c>
      <c r="F689" s="671">
        <f>F696+F701+F706</f>
        <v>-80000</v>
      </c>
      <c r="G689" s="671">
        <f>G696+G701+G706</f>
        <v>45000</v>
      </c>
    </row>
    <row r="690" spans="1:7" x14ac:dyDescent="0.25">
      <c r="A690" s="383">
        <v>3</v>
      </c>
      <c r="B690" s="491" t="s">
        <v>15</v>
      </c>
      <c r="C690" s="411"/>
      <c r="D690" s="411"/>
      <c r="E690" s="544" t="str">
        <f>E691</f>
        <v>25.000.00</v>
      </c>
      <c r="F690" s="510">
        <f>F691</f>
        <v>20000</v>
      </c>
      <c r="G690" s="670">
        <f>G691</f>
        <v>45000</v>
      </c>
    </row>
    <row r="691" spans="1:7" x14ac:dyDescent="0.25">
      <c r="A691" s="393">
        <v>32</v>
      </c>
      <c r="B691" s="393" t="s">
        <v>284</v>
      </c>
      <c r="C691" s="411"/>
      <c r="D691" s="411"/>
      <c r="E691" s="544" t="s">
        <v>529</v>
      </c>
      <c r="F691" s="510">
        <f>F692+F694</f>
        <v>20000</v>
      </c>
      <c r="G691" s="670">
        <f>G692+G694</f>
        <v>45000</v>
      </c>
    </row>
    <row r="692" spans="1:7" x14ac:dyDescent="0.25">
      <c r="A692" s="393">
        <v>322</v>
      </c>
      <c r="B692" s="393" t="s">
        <v>106</v>
      </c>
      <c r="C692" s="411"/>
      <c r="D692" s="411"/>
      <c r="E692" s="544">
        <f>SUM(E693)</f>
        <v>5000</v>
      </c>
      <c r="F692" s="510">
        <f>F693</f>
        <v>20000</v>
      </c>
      <c r="G692" s="670">
        <f>SUM(G693)</f>
        <v>25000</v>
      </c>
    </row>
    <row r="693" spans="1:7" x14ac:dyDescent="0.25">
      <c r="A693" s="395">
        <v>3224</v>
      </c>
      <c r="B693" s="490" t="s">
        <v>527</v>
      </c>
      <c r="C693" s="411"/>
      <c r="D693" s="411"/>
      <c r="E693" s="565">
        <v>5000</v>
      </c>
      <c r="F693" s="509">
        <v>20000</v>
      </c>
      <c r="G693" s="508">
        <f>E693+F693</f>
        <v>25000</v>
      </c>
    </row>
    <row r="694" spans="1:7" x14ac:dyDescent="0.25">
      <c r="A694" s="393">
        <v>323</v>
      </c>
      <c r="B694" s="393" t="s">
        <v>113</v>
      </c>
      <c r="C694" s="411"/>
      <c r="D694" s="411"/>
      <c r="E694" s="544" t="str">
        <f>E695</f>
        <v>20.000.00</v>
      </c>
      <c r="F694" s="510">
        <f>F695</f>
        <v>0</v>
      </c>
      <c r="G694" s="670">
        <f>SUM(G695)</f>
        <v>20000</v>
      </c>
    </row>
    <row r="695" spans="1:7" x14ac:dyDescent="0.25">
      <c r="A695" s="389">
        <v>3232</v>
      </c>
      <c r="B695" s="389" t="s">
        <v>115</v>
      </c>
      <c r="C695" s="411"/>
      <c r="D695" s="411"/>
      <c r="E695" s="565" t="s">
        <v>528</v>
      </c>
      <c r="F695" s="509">
        <v>0</v>
      </c>
      <c r="G695" s="508">
        <v>20000</v>
      </c>
    </row>
    <row r="696" spans="1:7" ht="30" customHeight="1" x14ac:dyDescent="0.25">
      <c r="A696" s="981" t="s">
        <v>488</v>
      </c>
      <c r="B696" s="982"/>
      <c r="C696" s="741"/>
      <c r="D696" s="741"/>
      <c r="E696" s="740" t="str">
        <f>E690</f>
        <v>25.000.00</v>
      </c>
      <c r="F696" s="740">
        <f>F690</f>
        <v>20000</v>
      </c>
      <c r="G696" s="742">
        <f>G690</f>
        <v>45000</v>
      </c>
    </row>
    <row r="697" spans="1:7" x14ac:dyDescent="0.25">
      <c r="A697" s="393">
        <v>4</v>
      </c>
      <c r="B697" s="393" t="s">
        <v>482</v>
      </c>
      <c r="C697" s="405">
        <v>14700</v>
      </c>
      <c r="D697" s="405">
        <v>0</v>
      </c>
      <c r="E697" s="555">
        <f t="shared" ref="E697:G699" si="29">E698</f>
        <v>50000</v>
      </c>
      <c r="F697" s="510">
        <f t="shared" si="29"/>
        <v>-50000</v>
      </c>
      <c r="G697" s="555">
        <f t="shared" si="29"/>
        <v>0</v>
      </c>
    </row>
    <row r="698" spans="1:7" ht="24" x14ac:dyDescent="0.25">
      <c r="A698" s="393">
        <v>45</v>
      </c>
      <c r="B698" s="393" t="s">
        <v>520</v>
      </c>
      <c r="C698" s="405">
        <v>4700</v>
      </c>
      <c r="D698" s="400">
        <v>0</v>
      </c>
      <c r="E698" s="510">
        <f t="shared" si="29"/>
        <v>50000</v>
      </c>
      <c r="F698" s="510">
        <f t="shared" si="29"/>
        <v>-50000</v>
      </c>
      <c r="G698" s="510">
        <f t="shared" si="29"/>
        <v>0</v>
      </c>
    </row>
    <row r="699" spans="1:7" x14ac:dyDescent="0.25">
      <c r="A699" s="393">
        <v>451</v>
      </c>
      <c r="B699" s="393" t="s">
        <v>521</v>
      </c>
      <c r="C699" s="390">
        <v>4700</v>
      </c>
      <c r="D699" s="391">
        <v>0</v>
      </c>
      <c r="E699" s="555">
        <f t="shared" si="29"/>
        <v>50000</v>
      </c>
      <c r="F699" s="510">
        <f t="shared" si="29"/>
        <v>-50000</v>
      </c>
      <c r="G699" s="554">
        <f t="shared" si="29"/>
        <v>0</v>
      </c>
    </row>
    <row r="700" spans="1:7" ht="15" customHeight="1" x14ac:dyDescent="0.25">
      <c r="A700" s="389">
        <v>4511</v>
      </c>
      <c r="B700" s="389" t="s">
        <v>522</v>
      </c>
      <c r="C700" s="405">
        <v>10000</v>
      </c>
      <c r="D700" s="405">
        <v>0</v>
      </c>
      <c r="E700" s="542">
        <v>50000</v>
      </c>
      <c r="F700" s="509">
        <v>-50000</v>
      </c>
      <c r="G700" s="542">
        <f>E700+F700</f>
        <v>0</v>
      </c>
    </row>
    <row r="701" spans="1:7" ht="30" customHeight="1" x14ac:dyDescent="0.25">
      <c r="A701" s="983" t="s">
        <v>489</v>
      </c>
      <c r="B701" s="984"/>
      <c r="C701" s="729"/>
      <c r="D701" s="729"/>
      <c r="E701" s="726">
        <f>E697</f>
        <v>50000</v>
      </c>
      <c r="F701" s="726">
        <f>F697</f>
        <v>-50000</v>
      </c>
      <c r="G701" s="726">
        <f>G697</f>
        <v>0</v>
      </c>
    </row>
    <row r="702" spans="1:7" x14ac:dyDescent="0.25">
      <c r="A702" s="393">
        <v>4</v>
      </c>
      <c r="B702" s="393" t="s">
        <v>482</v>
      </c>
      <c r="C702" s="405"/>
      <c r="D702" s="405"/>
      <c r="E702" s="555">
        <f t="shared" ref="E702:G704" si="30">E703</f>
        <v>50000</v>
      </c>
      <c r="F702" s="510">
        <f t="shared" si="30"/>
        <v>-50000</v>
      </c>
      <c r="G702" s="555">
        <f t="shared" si="30"/>
        <v>0</v>
      </c>
    </row>
    <row r="703" spans="1:7" ht="24" x14ac:dyDescent="0.25">
      <c r="A703" s="393">
        <v>45</v>
      </c>
      <c r="B703" s="393" t="s">
        <v>520</v>
      </c>
      <c r="C703" s="405"/>
      <c r="D703" s="405"/>
      <c r="E703" s="510">
        <f t="shared" si="30"/>
        <v>50000</v>
      </c>
      <c r="F703" s="510">
        <f t="shared" si="30"/>
        <v>-50000</v>
      </c>
      <c r="G703" s="510">
        <f t="shared" si="30"/>
        <v>0</v>
      </c>
    </row>
    <row r="704" spans="1:7" x14ac:dyDescent="0.25">
      <c r="A704" s="393">
        <v>451</v>
      </c>
      <c r="B704" s="393" t="s">
        <v>521</v>
      </c>
      <c r="C704" s="405"/>
      <c r="D704" s="405"/>
      <c r="E704" s="555">
        <f t="shared" si="30"/>
        <v>50000</v>
      </c>
      <c r="F704" s="510">
        <f t="shared" si="30"/>
        <v>-50000</v>
      </c>
      <c r="G704" s="555">
        <f t="shared" si="30"/>
        <v>0</v>
      </c>
    </row>
    <row r="705" spans="1:7" ht="15" customHeight="1" x14ac:dyDescent="0.25">
      <c r="A705" s="389">
        <v>4511</v>
      </c>
      <c r="B705" s="389" t="s">
        <v>522</v>
      </c>
      <c r="C705" s="390">
        <v>10000</v>
      </c>
      <c r="D705" s="391">
        <v>0</v>
      </c>
      <c r="E705" s="542">
        <v>50000</v>
      </c>
      <c r="F705" s="509">
        <v>-50000</v>
      </c>
      <c r="G705" s="547">
        <f>E705+F705</f>
        <v>0</v>
      </c>
    </row>
    <row r="706" spans="1:7" ht="30" customHeight="1" x14ac:dyDescent="0.25">
      <c r="A706" s="979" t="s">
        <v>500</v>
      </c>
      <c r="B706" s="980"/>
      <c r="C706" s="702">
        <v>64700</v>
      </c>
      <c r="D706" s="702">
        <v>-50000</v>
      </c>
      <c r="E706" s="707">
        <f>E702</f>
        <v>50000</v>
      </c>
      <c r="F706" s="707">
        <f>F701</f>
        <v>-50000</v>
      </c>
      <c r="G706" s="707">
        <f>G702</f>
        <v>0</v>
      </c>
    </row>
    <row r="707" spans="1:7" x14ac:dyDescent="0.25">
      <c r="A707" s="985"/>
      <c r="B707" s="986"/>
      <c r="C707" s="986"/>
      <c r="D707" s="986"/>
      <c r="E707" s="986"/>
      <c r="F707" s="986"/>
      <c r="G707" s="987"/>
    </row>
    <row r="708" spans="1:7" ht="31.5" x14ac:dyDescent="0.25">
      <c r="A708" s="436" t="s">
        <v>348</v>
      </c>
      <c r="B708" s="427" t="s">
        <v>349</v>
      </c>
      <c r="C708" s="437">
        <v>418000</v>
      </c>
      <c r="D708" s="437">
        <v>53000</v>
      </c>
      <c r="E708" s="567">
        <f>E711+E724+E730</f>
        <v>329000</v>
      </c>
      <c r="F708" s="567">
        <f>F711+F724+F730</f>
        <v>103000</v>
      </c>
      <c r="G708" s="567">
        <f>G711+G724+G730</f>
        <v>432000</v>
      </c>
    </row>
    <row r="709" spans="1:7" x14ac:dyDescent="0.25">
      <c r="A709" s="1025"/>
      <c r="B709" s="1025"/>
      <c r="C709" s="1025"/>
      <c r="D709" s="1025"/>
      <c r="E709" s="1026"/>
      <c r="G709" s="588"/>
    </row>
    <row r="710" spans="1:7" x14ac:dyDescent="0.25">
      <c r="A710" s="1025"/>
      <c r="B710" s="1025"/>
      <c r="C710" s="1025"/>
      <c r="D710" s="1025"/>
      <c r="E710" s="1026"/>
      <c r="G710" s="589"/>
    </row>
    <row r="711" spans="1:7" ht="30" x14ac:dyDescent="0.25">
      <c r="A711" s="428" t="s">
        <v>350</v>
      </c>
      <c r="B711" s="428" t="s">
        <v>351</v>
      </c>
      <c r="C711" s="432">
        <v>320000</v>
      </c>
      <c r="D711" s="432">
        <v>50000</v>
      </c>
      <c r="E711" s="562">
        <f>E718+E723</f>
        <v>253000</v>
      </c>
      <c r="F711" s="562">
        <f>F718+F723</f>
        <v>93000</v>
      </c>
      <c r="G711" s="562">
        <f>G718+G723</f>
        <v>346000</v>
      </c>
    </row>
    <row r="712" spans="1:7" x14ac:dyDescent="0.25">
      <c r="A712" s="383">
        <v>3</v>
      </c>
      <c r="B712" s="491" t="s">
        <v>15</v>
      </c>
      <c r="C712" s="642"/>
      <c r="D712" s="642"/>
      <c r="E712" s="630">
        <f>E713</f>
        <v>253000</v>
      </c>
      <c r="F712" s="630">
        <f>F713</f>
        <v>-4000</v>
      </c>
      <c r="G712" s="630">
        <f>G713</f>
        <v>249000</v>
      </c>
    </row>
    <row r="713" spans="1:7" x14ac:dyDescent="0.25">
      <c r="A713" s="393">
        <v>32</v>
      </c>
      <c r="B713" s="393" t="s">
        <v>284</v>
      </c>
      <c r="C713" s="405">
        <v>320000</v>
      </c>
      <c r="D713" s="405">
        <v>0</v>
      </c>
      <c r="E713" s="555">
        <f>SUM(E714)</f>
        <v>253000</v>
      </c>
      <c r="F713" s="510">
        <f>F714</f>
        <v>-4000</v>
      </c>
      <c r="G713" s="555">
        <f>SUM(G714)</f>
        <v>249000</v>
      </c>
    </row>
    <row r="714" spans="1:7" x14ac:dyDescent="0.25">
      <c r="A714" s="393">
        <v>323</v>
      </c>
      <c r="B714" s="393" t="s">
        <v>113</v>
      </c>
      <c r="C714" s="405">
        <v>320000</v>
      </c>
      <c r="D714" s="405">
        <v>0</v>
      </c>
      <c r="E714" s="555">
        <f>SUM(E715:E716)</f>
        <v>253000</v>
      </c>
      <c r="F714" s="510">
        <f>SUM(F715:F716)</f>
        <v>-4000</v>
      </c>
      <c r="G714" s="555">
        <f>SUM(G715:G716)</f>
        <v>249000</v>
      </c>
    </row>
    <row r="715" spans="1:7" x14ac:dyDescent="0.25">
      <c r="A715" s="673">
        <v>3232</v>
      </c>
      <c r="B715" s="673" t="s">
        <v>115</v>
      </c>
      <c r="C715" s="631">
        <v>20000</v>
      </c>
      <c r="D715" s="632">
        <v>0</v>
      </c>
      <c r="E715" s="674">
        <v>20000</v>
      </c>
      <c r="F715" s="675">
        <v>90000</v>
      </c>
      <c r="G715" s="676">
        <f>E715+F715</f>
        <v>110000</v>
      </c>
    </row>
    <row r="716" spans="1:7" x14ac:dyDescent="0.25">
      <c r="A716" s="389">
        <v>3234</v>
      </c>
      <c r="B716" s="389" t="s">
        <v>117</v>
      </c>
      <c r="C716" s="390">
        <v>300000</v>
      </c>
      <c r="D716" s="391">
        <v>0</v>
      </c>
      <c r="E716" s="542">
        <v>233000</v>
      </c>
      <c r="F716" s="509">
        <v>-94000</v>
      </c>
      <c r="G716" s="547">
        <f>E716+F716</f>
        <v>139000</v>
      </c>
    </row>
    <row r="717" spans="1:7" ht="30" customHeight="1" x14ac:dyDescent="0.25">
      <c r="A717" s="990" t="s">
        <v>530</v>
      </c>
      <c r="B717" s="991"/>
      <c r="C717" s="390"/>
      <c r="D717" s="391"/>
      <c r="E717" s="651">
        <v>20000</v>
      </c>
      <c r="F717" s="651">
        <v>90000</v>
      </c>
      <c r="G717" s="652">
        <v>110000</v>
      </c>
    </row>
    <row r="718" spans="1:7" ht="30" customHeight="1" x14ac:dyDescent="0.25">
      <c r="A718" s="983" t="s">
        <v>489</v>
      </c>
      <c r="B718" s="984"/>
      <c r="C718" s="720">
        <v>320000</v>
      </c>
      <c r="D718" s="720">
        <v>50000</v>
      </c>
      <c r="E718" s="721">
        <f>E712</f>
        <v>253000</v>
      </c>
      <c r="F718" s="721">
        <f>F712</f>
        <v>-4000</v>
      </c>
      <c r="G718" s="721">
        <f>G712</f>
        <v>249000</v>
      </c>
    </row>
    <row r="719" spans="1:7" ht="15" customHeight="1" x14ac:dyDescent="0.25">
      <c r="A719" s="393">
        <v>4</v>
      </c>
      <c r="B719" s="393" t="s">
        <v>482</v>
      </c>
      <c r="C719" s="488"/>
      <c r="D719" s="488"/>
      <c r="E719" s="510">
        <f t="shared" ref="E719:G721" si="31">SUM(E720)</f>
        <v>0</v>
      </c>
      <c r="F719" s="510">
        <f t="shared" si="31"/>
        <v>97000</v>
      </c>
      <c r="G719" s="510">
        <f t="shared" si="31"/>
        <v>97000</v>
      </c>
    </row>
    <row r="720" spans="1:7" ht="15" customHeight="1" x14ac:dyDescent="0.25">
      <c r="A720" s="393">
        <v>42</v>
      </c>
      <c r="B720" s="393" t="s">
        <v>318</v>
      </c>
      <c r="C720" s="488"/>
      <c r="D720" s="488"/>
      <c r="E720" s="510">
        <f t="shared" si="31"/>
        <v>0</v>
      </c>
      <c r="F720" s="510">
        <f t="shared" si="31"/>
        <v>97000</v>
      </c>
      <c r="G720" s="510">
        <f t="shared" si="31"/>
        <v>97000</v>
      </c>
    </row>
    <row r="721" spans="1:7" ht="15" customHeight="1" x14ac:dyDescent="0.25">
      <c r="A721" s="393">
        <v>422</v>
      </c>
      <c r="B721" s="393" t="s">
        <v>153</v>
      </c>
      <c r="C721" s="488"/>
      <c r="D721" s="488"/>
      <c r="E721" s="510">
        <f t="shared" si="31"/>
        <v>0</v>
      </c>
      <c r="F721" s="510">
        <f t="shared" si="31"/>
        <v>97000</v>
      </c>
      <c r="G721" s="510">
        <f t="shared" si="31"/>
        <v>97000</v>
      </c>
    </row>
    <row r="722" spans="1:7" x14ac:dyDescent="0.25">
      <c r="A722" s="389">
        <v>4227</v>
      </c>
      <c r="B722" s="389" t="s">
        <v>352</v>
      </c>
      <c r="C722" s="641"/>
      <c r="D722" s="641"/>
      <c r="E722" s="672">
        <v>0</v>
      </c>
      <c r="F722" s="547">
        <v>97000</v>
      </c>
      <c r="G722" s="547">
        <f>E722+F722</f>
        <v>97000</v>
      </c>
    </row>
    <row r="723" spans="1:7" ht="30" customHeight="1" x14ac:dyDescent="0.25">
      <c r="A723" s="988" t="s">
        <v>511</v>
      </c>
      <c r="B723" s="989"/>
      <c r="C723" s="751"/>
      <c r="D723" s="751"/>
      <c r="E723" s="752">
        <f>E719</f>
        <v>0</v>
      </c>
      <c r="F723" s="745">
        <f>F719</f>
        <v>97000</v>
      </c>
      <c r="G723" s="745">
        <f>G719</f>
        <v>97000</v>
      </c>
    </row>
    <row r="724" spans="1:7" ht="30" x14ac:dyDescent="0.25">
      <c r="A724" s="426" t="s">
        <v>353</v>
      </c>
      <c r="B724" s="426" t="s">
        <v>354</v>
      </c>
      <c r="C724" s="433">
        <v>18000</v>
      </c>
      <c r="D724" s="433">
        <v>0</v>
      </c>
      <c r="E724" s="563">
        <f>E729</f>
        <v>27000</v>
      </c>
      <c r="F724" s="563">
        <f>F729</f>
        <v>0</v>
      </c>
      <c r="G724" s="563">
        <f>G729</f>
        <v>27000</v>
      </c>
    </row>
    <row r="725" spans="1:7" x14ac:dyDescent="0.25">
      <c r="A725" s="383">
        <v>3</v>
      </c>
      <c r="B725" s="491" t="s">
        <v>15</v>
      </c>
      <c r="C725" s="668"/>
      <c r="D725" s="668"/>
      <c r="E725" s="544">
        <f>SUM(E726)</f>
        <v>27000</v>
      </c>
      <c r="F725" s="510">
        <f t="shared" ref="F725:G727" si="32">F726</f>
        <v>0</v>
      </c>
      <c r="G725" s="670">
        <f t="shared" si="32"/>
        <v>27000</v>
      </c>
    </row>
    <row r="726" spans="1:7" x14ac:dyDescent="0.25">
      <c r="A726" s="393">
        <v>32</v>
      </c>
      <c r="B726" s="393" t="s">
        <v>284</v>
      </c>
      <c r="C726" s="405">
        <v>18000</v>
      </c>
      <c r="D726" s="405">
        <v>0</v>
      </c>
      <c r="E726" s="555">
        <f>SUM(E727)</f>
        <v>27000</v>
      </c>
      <c r="F726" s="510">
        <f t="shared" si="32"/>
        <v>0</v>
      </c>
      <c r="G726" s="555">
        <f t="shared" si="32"/>
        <v>27000</v>
      </c>
    </row>
    <row r="727" spans="1:7" x14ac:dyDescent="0.25">
      <c r="A727" s="393">
        <v>323</v>
      </c>
      <c r="B727" s="393" t="s">
        <v>113</v>
      </c>
      <c r="C727" s="405">
        <v>18000</v>
      </c>
      <c r="D727" s="405">
        <v>0</v>
      </c>
      <c r="E727" s="555">
        <f>SUM(E728)</f>
        <v>27000</v>
      </c>
      <c r="F727" s="510">
        <f t="shared" si="32"/>
        <v>0</v>
      </c>
      <c r="G727" s="555">
        <f t="shared" si="32"/>
        <v>27000</v>
      </c>
    </row>
    <row r="728" spans="1:7" ht="15" customHeight="1" x14ac:dyDescent="0.25">
      <c r="A728" s="389">
        <v>3234</v>
      </c>
      <c r="B728" s="389" t="s">
        <v>117</v>
      </c>
      <c r="C728" s="390">
        <v>18000</v>
      </c>
      <c r="D728" s="391">
        <v>0</v>
      </c>
      <c r="E728" s="542">
        <v>27000</v>
      </c>
      <c r="F728" s="509">
        <v>0</v>
      </c>
      <c r="G728" s="547">
        <f>E728+F728</f>
        <v>27000</v>
      </c>
    </row>
    <row r="729" spans="1:7" ht="30" customHeight="1" x14ac:dyDescent="0.25">
      <c r="A729" s="983" t="s">
        <v>489</v>
      </c>
      <c r="B729" s="984"/>
      <c r="C729" s="720">
        <v>18000</v>
      </c>
      <c r="D729" s="720">
        <v>0</v>
      </c>
      <c r="E729" s="721">
        <f>E725</f>
        <v>27000</v>
      </c>
      <c r="F729" s="721">
        <f>F725</f>
        <v>0</v>
      </c>
      <c r="G729" s="721">
        <f>G725</f>
        <v>27000</v>
      </c>
    </row>
    <row r="730" spans="1:7" ht="30" x14ac:dyDescent="0.25">
      <c r="A730" s="428" t="s">
        <v>355</v>
      </c>
      <c r="B730" s="428" t="s">
        <v>356</v>
      </c>
      <c r="C730" s="432">
        <v>80000</v>
      </c>
      <c r="D730" s="432">
        <v>3000</v>
      </c>
      <c r="E730" s="562">
        <f>E737</f>
        <v>49000</v>
      </c>
      <c r="F730" s="562">
        <f>F737</f>
        <v>10000</v>
      </c>
      <c r="G730" s="562">
        <f>G737</f>
        <v>59000</v>
      </c>
    </row>
    <row r="731" spans="1:7" x14ac:dyDescent="0.25">
      <c r="A731" s="383">
        <v>3</v>
      </c>
      <c r="B731" s="491" t="s">
        <v>15</v>
      </c>
      <c r="C731" s="411"/>
      <c r="D731" s="411"/>
      <c r="E731" s="669">
        <f>E732</f>
        <v>49000</v>
      </c>
      <c r="F731" s="510">
        <f>F732</f>
        <v>10000</v>
      </c>
      <c r="G731" s="554">
        <f>G732</f>
        <v>59000</v>
      </c>
    </row>
    <row r="732" spans="1:7" x14ac:dyDescent="0.25">
      <c r="A732" s="393">
        <v>32</v>
      </c>
      <c r="B732" s="393" t="s">
        <v>284</v>
      </c>
      <c r="C732" s="438">
        <v>0</v>
      </c>
      <c r="D732" s="439">
        <v>23000</v>
      </c>
      <c r="E732" s="555">
        <f>E733+E735</f>
        <v>49000</v>
      </c>
      <c r="F732" s="510">
        <f>F733+F735</f>
        <v>10000</v>
      </c>
      <c r="G732" s="555">
        <f>G733+G735</f>
        <v>59000</v>
      </c>
    </row>
    <row r="733" spans="1:7" x14ac:dyDescent="0.25">
      <c r="A733" s="393">
        <v>323</v>
      </c>
      <c r="B733" s="393" t="s">
        <v>113</v>
      </c>
      <c r="C733" s="400">
        <v>0</v>
      </c>
      <c r="D733" s="400">
        <v>23000</v>
      </c>
      <c r="E733" s="555">
        <f>SUM(E734)</f>
        <v>10000</v>
      </c>
      <c r="F733" s="510">
        <f>SUM(F734)</f>
        <v>10000</v>
      </c>
      <c r="G733" s="555">
        <f>SUM(G734)</f>
        <v>20000</v>
      </c>
    </row>
    <row r="734" spans="1:7" ht="15" customHeight="1" x14ac:dyDescent="0.25">
      <c r="A734" s="389">
        <v>3234</v>
      </c>
      <c r="B734" s="389" t="s">
        <v>117</v>
      </c>
      <c r="C734" s="391">
        <v>0</v>
      </c>
      <c r="D734" s="390">
        <v>23000</v>
      </c>
      <c r="E734" s="542">
        <v>10000</v>
      </c>
      <c r="F734" s="509">
        <v>10000</v>
      </c>
      <c r="G734" s="547">
        <f>E734+F734</f>
        <v>20000</v>
      </c>
    </row>
    <row r="735" spans="1:7" x14ac:dyDescent="0.25">
      <c r="A735" s="393">
        <v>329</v>
      </c>
      <c r="B735" s="393" t="s">
        <v>287</v>
      </c>
      <c r="C735" s="405"/>
      <c r="D735" s="405"/>
      <c r="E735" s="555">
        <f>SUM(E736)</f>
        <v>39000</v>
      </c>
      <c r="F735" s="510">
        <f>SUM(F736)</f>
        <v>0</v>
      </c>
      <c r="G735" s="555">
        <f>SUM(G736)</f>
        <v>39000</v>
      </c>
    </row>
    <row r="736" spans="1:7" x14ac:dyDescent="0.25">
      <c r="A736" s="389">
        <v>3295</v>
      </c>
      <c r="B736" s="389" t="s">
        <v>357</v>
      </c>
      <c r="C736" s="405"/>
      <c r="D736" s="405"/>
      <c r="E736" s="542">
        <v>39000</v>
      </c>
      <c r="F736" s="509">
        <v>0</v>
      </c>
      <c r="G736" s="542">
        <f>E736+F736</f>
        <v>39000</v>
      </c>
    </row>
    <row r="737" spans="1:7" ht="30" customHeight="1" x14ac:dyDescent="0.25">
      <c r="A737" s="983" t="s">
        <v>489</v>
      </c>
      <c r="B737" s="984"/>
      <c r="C737" s="728">
        <v>60000</v>
      </c>
      <c r="D737" s="728">
        <v>-20000</v>
      </c>
      <c r="E737" s="721">
        <f>E731</f>
        <v>49000</v>
      </c>
      <c r="F737" s="721">
        <f>F731</f>
        <v>10000</v>
      </c>
      <c r="G737" s="721">
        <f>G731</f>
        <v>59000</v>
      </c>
    </row>
    <row r="738" spans="1:7" ht="30" customHeight="1" x14ac:dyDescent="0.25">
      <c r="A738" s="641"/>
      <c r="B738" s="641"/>
      <c r="C738" s="641"/>
      <c r="D738" s="641"/>
      <c r="E738" s="641"/>
      <c r="F738" s="641"/>
      <c r="G738" s="687"/>
    </row>
    <row r="739" spans="1:7" ht="31.5" x14ac:dyDescent="0.25">
      <c r="A739" s="427" t="s">
        <v>359</v>
      </c>
      <c r="B739" s="427" t="s">
        <v>360</v>
      </c>
      <c r="C739" s="433">
        <v>1950000</v>
      </c>
      <c r="D739" s="433">
        <v>-723000</v>
      </c>
      <c r="E739" s="563">
        <f>E741+E747+E753+E778+E789+E808+E814+E835+E841+E847+E858+E864+E875</f>
        <v>2306000</v>
      </c>
      <c r="F739" s="563">
        <f>F741+F747+F753+F778+F789+F808+F814+F835+F841+F847+F858+F864+F875</f>
        <v>-94700</v>
      </c>
      <c r="G739" s="563">
        <f>E739+F739</f>
        <v>2211300</v>
      </c>
    </row>
    <row r="740" spans="1:7" x14ac:dyDescent="0.25">
      <c r="A740" s="400"/>
      <c r="B740" s="400"/>
      <c r="C740" s="400"/>
      <c r="D740" s="400"/>
      <c r="E740" s="644"/>
      <c r="F740" s="548"/>
      <c r="G740" s="548"/>
    </row>
    <row r="741" spans="1:7" ht="30" x14ac:dyDescent="0.25">
      <c r="A741" s="428" t="s">
        <v>361</v>
      </c>
      <c r="B741" s="428" t="s">
        <v>531</v>
      </c>
      <c r="C741" s="432">
        <v>26000</v>
      </c>
      <c r="D741" s="432">
        <v>2000</v>
      </c>
      <c r="E741" s="562">
        <f>E746</f>
        <v>42000</v>
      </c>
      <c r="F741" s="562">
        <f>F746</f>
        <v>23000</v>
      </c>
      <c r="G741" s="562">
        <f>G746</f>
        <v>65000</v>
      </c>
    </row>
    <row r="742" spans="1:7" x14ac:dyDescent="0.25">
      <c r="A742" s="383">
        <v>3</v>
      </c>
      <c r="B742" s="491" t="s">
        <v>15</v>
      </c>
      <c r="C742" s="643"/>
      <c r="D742" s="643"/>
      <c r="E742" s="590">
        <f>SUM(E743)</f>
        <v>42000</v>
      </c>
      <c r="F742" s="510">
        <f>F743</f>
        <v>23000</v>
      </c>
      <c r="G742" s="556">
        <f>SUM(G743)</f>
        <v>65000</v>
      </c>
    </row>
    <row r="743" spans="1:7" x14ac:dyDescent="0.25">
      <c r="A743" s="393">
        <v>38</v>
      </c>
      <c r="B743" s="393" t="s">
        <v>364</v>
      </c>
      <c r="C743" s="405">
        <v>26000</v>
      </c>
      <c r="D743" s="405">
        <v>-16000</v>
      </c>
      <c r="E743" s="555">
        <f>SUM(E744)</f>
        <v>42000</v>
      </c>
      <c r="F743" s="510">
        <f>SUM(F744)</f>
        <v>23000</v>
      </c>
      <c r="G743" s="555">
        <f>SUM(G744)</f>
        <v>65000</v>
      </c>
    </row>
    <row r="744" spans="1:7" x14ac:dyDescent="0.25">
      <c r="A744" s="393">
        <v>381</v>
      </c>
      <c r="B744" s="393" t="s">
        <v>73</v>
      </c>
      <c r="C744" s="405">
        <v>26000</v>
      </c>
      <c r="D744" s="405">
        <v>-16000</v>
      </c>
      <c r="E744" s="555">
        <f>SUM(E745)</f>
        <v>42000</v>
      </c>
      <c r="F744" s="510">
        <f>SUM(F745)</f>
        <v>23000</v>
      </c>
      <c r="G744" s="555">
        <f>SUM(G745)</f>
        <v>65000</v>
      </c>
    </row>
    <row r="745" spans="1:7" ht="15" customHeight="1" x14ac:dyDescent="0.25">
      <c r="A745" s="389">
        <v>3811</v>
      </c>
      <c r="B745" s="389" t="s">
        <v>146</v>
      </c>
      <c r="C745" s="390">
        <v>26000</v>
      </c>
      <c r="D745" s="390">
        <v>-16000</v>
      </c>
      <c r="E745" s="542">
        <v>42000</v>
      </c>
      <c r="F745" s="509">
        <v>23000</v>
      </c>
      <c r="G745" s="568">
        <f>E745+F745</f>
        <v>65000</v>
      </c>
    </row>
    <row r="746" spans="1:7" ht="30" customHeight="1" x14ac:dyDescent="0.25">
      <c r="A746" s="977" t="s">
        <v>532</v>
      </c>
      <c r="B746" s="978"/>
      <c r="C746" s="711">
        <v>26000</v>
      </c>
      <c r="D746" s="711">
        <v>2000</v>
      </c>
      <c r="E746" s="712">
        <f>E742</f>
        <v>42000</v>
      </c>
      <c r="F746" s="709">
        <f>F742</f>
        <v>23000</v>
      </c>
      <c r="G746" s="709">
        <f>G742</f>
        <v>65000</v>
      </c>
    </row>
    <row r="747" spans="1:7" ht="30" x14ac:dyDescent="0.25">
      <c r="A747" s="428" t="s">
        <v>365</v>
      </c>
      <c r="B747" s="428" t="s">
        <v>366</v>
      </c>
      <c r="C747" s="432">
        <v>38000</v>
      </c>
      <c r="D747" s="432">
        <v>-15000</v>
      </c>
      <c r="E747" s="562">
        <f>E752</f>
        <v>63000</v>
      </c>
      <c r="F747" s="562">
        <f>F752</f>
        <v>5000</v>
      </c>
      <c r="G747" s="562">
        <f>G752</f>
        <v>68000</v>
      </c>
    </row>
    <row r="748" spans="1:7" x14ac:dyDescent="0.25">
      <c r="A748" s="383">
        <v>3</v>
      </c>
      <c r="B748" s="491" t="s">
        <v>15</v>
      </c>
      <c r="C748" s="643"/>
      <c r="D748" s="643"/>
      <c r="E748" s="544">
        <f t="shared" ref="E748:G750" si="33">SUM(E749)</f>
        <v>63000</v>
      </c>
      <c r="F748" s="510">
        <f t="shared" si="33"/>
        <v>5000</v>
      </c>
      <c r="G748" s="554">
        <f t="shared" si="33"/>
        <v>68000</v>
      </c>
    </row>
    <row r="749" spans="1:7" x14ac:dyDescent="0.25">
      <c r="A749" s="393">
        <v>38</v>
      </c>
      <c r="B749" s="393" t="s">
        <v>364</v>
      </c>
      <c r="C749" s="405">
        <v>38000</v>
      </c>
      <c r="D749" s="405">
        <v>-15000</v>
      </c>
      <c r="E749" s="555">
        <f t="shared" si="33"/>
        <v>63000</v>
      </c>
      <c r="F749" s="510">
        <f t="shared" si="33"/>
        <v>5000</v>
      </c>
      <c r="G749" s="555">
        <f t="shared" si="33"/>
        <v>68000</v>
      </c>
    </row>
    <row r="750" spans="1:7" x14ac:dyDescent="0.25">
      <c r="A750" s="393">
        <v>381</v>
      </c>
      <c r="B750" s="393" t="s">
        <v>73</v>
      </c>
      <c r="C750" s="405">
        <v>38000</v>
      </c>
      <c r="D750" s="405">
        <v>-15000</v>
      </c>
      <c r="E750" s="555">
        <f t="shared" si="33"/>
        <v>63000</v>
      </c>
      <c r="F750" s="510">
        <f t="shared" si="33"/>
        <v>5000</v>
      </c>
      <c r="G750" s="555">
        <f t="shared" si="33"/>
        <v>68000</v>
      </c>
    </row>
    <row r="751" spans="1:7" ht="15" customHeight="1" x14ac:dyDescent="0.25">
      <c r="A751" s="389">
        <v>3811</v>
      </c>
      <c r="B751" s="389" t="s">
        <v>146</v>
      </c>
      <c r="C751" s="390">
        <v>38000</v>
      </c>
      <c r="D751" s="390">
        <v>-15000</v>
      </c>
      <c r="E751" s="509">
        <v>63000</v>
      </c>
      <c r="F751" s="509">
        <v>5000</v>
      </c>
      <c r="G751" s="525">
        <f>E751+F751</f>
        <v>68000</v>
      </c>
    </row>
    <row r="752" spans="1:7" ht="30" customHeight="1" x14ac:dyDescent="0.25">
      <c r="A752" s="977" t="s">
        <v>532</v>
      </c>
      <c r="B752" s="978"/>
      <c r="C752" s="711">
        <v>38000</v>
      </c>
      <c r="D752" s="711">
        <v>-15000</v>
      </c>
      <c r="E752" s="709">
        <f>E748</f>
        <v>63000</v>
      </c>
      <c r="F752" s="709">
        <f>F748</f>
        <v>5000</v>
      </c>
      <c r="G752" s="709">
        <f>G748</f>
        <v>68000</v>
      </c>
    </row>
    <row r="753" spans="1:7" ht="30" x14ac:dyDescent="0.25">
      <c r="A753" s="426" t="s">
        <v>367</v>
      </c>
      <c r="B753" s="426" t="s">
        <v>368</v>
      </c>
      <c r="C753" s="433">
        <v>385000</v>
      </c>
      <c r="D753" s="433">
        <v>-150000</v>
      </c>
      <c r="E753" s="563">
        <f>E762+E767+E772+E777</f>
        <v>220000</v>
      </c>
      <c r="F753" s="563">
        <f>F762+F767+F772+F777</f>
        <v>55000</v>
      </c>
      <c r="G753" s="563">
        <f>G762+G767+G772+G777</f>
        <v>275000</v>
      </c>
    </row>
    <row r="754" spans="1:7" x14ac:dyDescent="0.25">
      <c r="A754" s="383">
        <v>3</v>
      </c>
      <c r="B754" s="491" t="s">
        <v>15</v>
      </c>
      <c r="C754" s="643"/>
      <c r="D754" s="643"/>
      <c r="E754" s="677">
        <f>SUM(E755)</f>
        <v>50000</v>
      </c>
      <c r="F754" s="510">
        <f>SUM(F755)</f>
        <v>-50000</v>
      </c>
      <c r="G754" s="554">
        <f>SUM(G755)</f>
        <v>0</v>
      </c>
    </row>
    <row r="755" spans="1:7" x14ac:dyDescent="0.25">
      <c r="A755" s="393">
        <v>32</v>
      </c>
      <c r="B755" s="393" t="s">
        <v>284</v>
      </c>
      <c r="C755" s="643"/>
      <c r="D755" s="643"/>
      <c r="E755" s="677">
        <f>SUM(E756)</f>
        <v>50000</v>
      </c>
      <c r="F755" s="510">
        <f>SUM(F757)</f>
        <v>-50000</v>
      </c>
      <c r="G755" s="554">
        <f>SUM(G756)</f>
        <v>0</v>
      </c>
    </row>
    <row r="756" spans="1:7" x14ac:dyDescent="0.25">
      <c r="A756" s="393">
        <v>323</v>
      </c>
      <c r="B756" s="393" t="s">
        <v>113</v>
      </c>
      <c r="C756" s="643"/>
      <c r="D756" s="643"/>
      <c r="E756" s="677">
        <f>SUM(E757)</f>
        <v>50000</v>
      </c>
      <c r="F756" s="510">
        <f>SUM(F757)</f>
        <v>-50000</v>
      </c>
      <c r="G756" s="554">
        <f>SUM(G757)</f>
        <v>0</v>
      </c>
    </row>
    <row r="757" spans="1:7" x14ac:dyDescent="0.25">
      <c r="A757" s="678">
        <v>3232</v>
      </c>
      <c r="B757" s="678" t="s">
        <v>115</v>
      </c>
      <c r="C757" s="643"/>
      <c r="D757" s="643"/>
      <c r="E757" s="591">
        <v>50000</v>
      </c>
      <c r="F757" s="509">
        <v>-50000</v>
      </c>
      <c r="G757" s="525">
        <f>E757+F757</f>
        <v>0</v>
      </c>
    </row>
    <row r="758" spans="1:7" x14ac:dyDescent="0.25">
      <c r="A758" s="393">
        <v>4</v>
      </c>
      <c r="B758" s="393" t="s">
        <v>482</v>
      </c>
      <c r="C758" s="643"/>
      <c r="D758" s="643"/>
      <c r="E758" s="590">
        <f>E759</f>
        <v>90000</v>
      </c>
      <c r="F758" s="510">
        <f t="shared" ref="F758:G760" si="34">SUM(F759)</f>
        <v>140000</v>
      </c>
      <c r="G758" s="556">
        <f t="shared" si="34"/>
        <v>230000</v>
      </c>
    </row>
    <row r="759" spans="1:7" x14ac:dyDescent="0.25">
      <c r="A759" s="393">
        <v>42</v>
      </c>
      <c r="B759" s="393" t="s">
        <v>318</v>
      </c>
      <c r="C759" s="643"/>
      <c r="D759" s="643"/>
      <c r="E759" s="590">
        <f>E760</f>
        <v>90000</v>
      </c>
      <c r="F759" s="510">
        <f t="shared" si="34"/>
        <v>140000</v>
      </c>
      <c r="G759" s="556">
        <f t="shared" si="34"/>
        <v>230000</v>
      </c>
    </row>
    <row r="760" spans="1:7" x14ac:dyDescent="0.25">
      <c r="A760" s="393">
        <v>421</v>
      </c>
      <c r="B760" s="393" t="s">
        <v>149</v>
      </c>
      <c r="C760" s="643"/>
      <c r="D760" s="643"/>
      <c r="E760" s="590">
        <f>E761</f>
        <v>90000</v>
      </c>
      <c r="F760" s="510">
        <f t="shared" si="34"/>
        <v>140000</v>
      </c>
      <c r="G760" s="556">
        <f t="shared" si="34"/>
        <v>230000</v>
      </c>
    </row>
    <row r="761" spans="1:7" x14ac:dyDescent="0.25">
      <c r="A761" s="389">
        <v>4212</v>
      </c>
      <c r="B761" s="389" t="s">
        <v>333</v>
      </c>
      <c r="C761" s="643"/>
      <c r="D761" s="643"/>
      <c r="E761" s="591">
        <v>90000</v>
      </c>
      <c r="F761" s="509">
        <v>140000</v>
      </c>
      <c r="G761" s="525">
        <f>E761+F761</f>
        <v>230000</v>
      </c>
    </row>
    <row r="762" spans="1:7" ht="30" customHeight="1" x14ac:dyDescent="0.25">
      <c r="A762" s="979" t="s">
        <v>500</v>
      </c>
      <c r="B762" s="980"/>
      <c r="C762" s="704"/>
      <c r="D762" s="704"/>
      <c r="E762" s="705">
        <f>E758+E754</f>
        <v>140000</v>
      </c>
      <c r="F762" s="703">
        <f>F758+F754</f>
        <v>90000</v>
      </c>
      <c r="G762" s="706">
        <f>G758+G754</f>
        <v>230000</v>
      </c>
    </row>
    <row r="763" spans="1:7" x14ac:dyDescent="0.25">
      <c r="A763" s="383">
        <v>3</v>
      </c>
      <c r="B763" s="491" t="s">
        <v>15</v>
      </c>
      <c r="C763" s="643"/>
      <c r="D763" s="643"/>
      <c r="E763" s="677">
        <f t="shared" ref="E763:G765" si="35">SUM(E764)</f>
        <v>30000</v>
      </c>
      <c r="F763" s="510">
        <f t="shared" si="35"/>
        <v>-5000</v>
      </c>
      <c r="G763" s="554">
        <f t="shared" si="35"/>
        <v>25000</v>
      </c>
    </row>
    <row r="764" spans="1:7" x14ac:dyDescent="0.25">
      <c r="A764" s="393">
        <v>38</v>
      </c>
      <c r="B764" s="393" t="s">
        <v>364</v>
      </c>
      <c r="C764" s="405">
        <v>5000</v>
      </c>
      <c r="D764" s="405">
        <v>0</v>
      </c>
      <c r="E764" s="555">
        <f t="shared" si="35"/>
        <v>30000</v>
      </c>
      <c r="F764" s="510">
        <f t="shared" si="35"/>
        <v>-5000</v>
      </c>
      <c r="G764" s="555">
        <f t="shared" si="35"/>
        <v>25000</v>
      </c>
    </row>
    <row r="765" spans="1:7" x14ac:dyDescent="0.25">
      <c r="A765" s="393">
        <v>381</v>
      </c>
      <c r="B765" s="393" t="s">
        <v>73</v>
      </c>
      <c r="C765" s="405">
        <v>5000</v>
      </c>
      <c r="D765" s="405">
        <v>0</v>
      </c>
      <c r="E765" s="555">
        <f t="shared" si="35"/>
        <v>30000</v>
      </c>
      <c r="F765" s="510">
        <f t="shared" si="35"/>
        <v>-5000</v>
      </c>
      <c r="G765" s="555">
        <f t="shared" si="35"/>
        <v>25000</v>
      </c>
    </row>
    <row r="766" spans="1:7" ht="15" customHeight="1" x14ac:dyDescent="0.25">
      <c r="A766" s="389">
        <v>3811</v>
      </c>
      <c r="B766" s="389" t="s">
        <v>146</v>
      </c>
      <c r="C766" s="390">
        <v>5000</v>
      </c>
      <c r="D766" s="391">
        <v>0</v>
      </c>
      <c r="E766" s="542">
        <v>30000</v>
      </c>
      <c r="F766" s="509">
        <v>-5000</v>
      </c>
      <c r="G766" s="525">
        <f>E766+F766</f>
        <v>25000</v>
      </c>
    </row>
    <row r="767" spans="1:7" ht="30" customHeight="1" x14ac:dyDescent="0.25">
      <c r="A767" s="977" t="s">
        <v>532</v>
      </c>
      <c r="B767" s="978"/>
      <c r="C767" s="711">
        <v>5000</v>
      </c>
      <c r="D767" s="711">
        <v>0</v>
      </c>
      <c r="E767" s="709">
        <f>E763</f>
        <v>30000</v>
      </c>
      <c r="F767" s="709">
        <f>F763</f>
        <v>-5000</v>
      </c>
      <c r="G767" s="709">
        <f>G763</f>
        <v>25000</v>
      </c>
    </row>
    <row r="768" spans="1:7" ht="15" customHeight="1" x14ac:dyDescent="0.25">
      <c r="A768" s="393">
        <v>4</v>
      </c>
      <c r="B768" s="393" t="s">
        <v>482</v>
      </c>
      <c r="C768" s="488"/>
      <c r="D768" s="488"/>
      <c r="E768" s="510">
        <f t="shared" ref="E768:G770" si="36">SUM(E769)</f>
        <v>0</v>
      </c>
      <c r="F768" s="510">
        <f t="shared" si="36"/>
        <v>20000</v>
      </c>
      <c r="G768" s="510">
        <f t="shared" si="36"/>
        <v>20000</v>
      </c>
    </row>
    <row r="769" spans="1:7" ht="15" customHeight="1" x14ac:dyDescent="0.25">
      <c r="A769" s="393">
        <v>42</v>
      </c>
      <c r="B769" s="393" t="s">
        <v>318</v>
      </c>
      <c r="C769" s="488"/>
      <c r="D769" s="488"/>
      <c r="E769" s="510">
        <f t="shared" si="36"/>
        <v>0</v>
      </c>
      <c r="F769" s="510">
        <f t="shared" si="36"/>
        <v>20000</v>
      </c>
      <c r="G769" s="510">
        <f t="shared" si="36"/>
        <v>20000</v>
      </c>
    </row>
    <row r="770" spans="1:7" ht="15" customHeight="1" x14ac:dyDescent="0.25">
      <c r="A770" s="393">
        <v>421</v>
      </c>
      <c r="B770" s="393" t="s">
        <v>149</v>
      </c>
      <c r="C770" s="488"/>
      <c r="D770" s="488"/>
      <c r="E770" s="510">
        <f t="shared" si="36"/>
        <v>0</v>
      </c>
      <c r="F770" s="510">
        <f t="shared" si="36"/>
        <v>20000</v>
      </c>
      <c r="G770" s="510">
        <f t="shared" si="36"/>
        <v>20000</v>
      </c>
    </row>
    <row r="771" spans="1:7" ht="15" customHeight="1" x14ac:dyDescent="0.25">
      <c r="A771" s="389">
        <v>4212</v>
      </c>
      <c r="B771" s="389" t="s">
        <v>333</v>
      </c>
      <c r="C771" s="488"/>
      <c r="D771" s="488"/>
      <c r="E771" s="509">
        <v>0</v>
      </c>
      <c r="F771" s="509">
        <v>20000</v>
      </c>
      <c r="G771" s="547">
        <f>E771+F771</f>
        <v>20000</v>
      </c>
    </row>
    <row r="772" spans="1:7" ht="30" customHeight="1" x14ac:dyDescent="0.25">
      <c r="A772" s="983" t="s">
        <v>489</v>
      </c>
      <c r="B772" s="984"/>
      <c r="C772" s="728">
        <v>60000</v>
      </c>
      <c r="D772" s="728">
        <v>-20000</v>
      </c>
      <c r="E772" s="721">
        <f>E768</f>
        <v>0</v>
      </c>
      <c r="F772" s="721">
        <f>F768</f>
        <v>20000</v>
      </c>
      <c r="G772" s="721">
        <f>G768</f>
        <v>20000</v>
      </c>
    </row>
    <row r="773" spans="1:7" x14ac:dyDescent="0.25">
      <c r="A773" s="393">
        <v>4</v>
      </c>
      <c r="B773" s="393" t="s">
        <v>482</v>
      </c>
      <c r="C773" s="390">
        <v>80000</v>
      </c>
      <c r="D773" s="391">
        <v>0</v>
      </c>
      <c r="E773" s="555">
        <f t="shared" ref="E773:G775" si="37">SUM(E774)</f>
        <v>50000</v>
      </c>
      <c r="F773" s="510">
        <f t="shared" si="37"/>
        <v>-50000</v>
      </c>
      <c r="G773" s="554">
        <f t="shared" si="37"/>
        <v>0</v>
      </c>
    </row>
    <row r="774" spans="1:7" x14ac:dyDescent="0.25">
      <c r="A774" s="393">
        <v>42</v>
      </c>
      <c r="B774" s="393" t="s">
        <v>318</v>
      </c>
      <c r="C774" s="405">
        <v>300000</v>
      </c>
      <c r="D774" s="405">
        <v>-150000</v>
      </c>
      <c r="E774" s="555">
        <f t="shared" si="37"/>
        <v>50000</v>
      </c>
      <c r="F774" s="510">
        <f t="shared" si="37"/>
        <v>-50000</v>
      </c>
      <c r="G774" s="555">
        <f t="shared" si="37"/>
        <v>0</v>
      </c>
    </row>
    <row r="775" spans="1:7" x14ac:dyDescent="0.25">
      <c r="A775" s="393">
        <v>421</v>
      </c>
      <c r="B775" s="393" t="s">
        <v>149</v>
      </c>
      <c r="C775" s="405">
        <v>300000</v>
      </c>
      <c r="D775" s="405">
        <v>-150000</v>
      </c>
      <c r="E775" s="555">
        <f t="shared" si="37"/>
        <v>50000</v>
      </c>
      <c r="F775" s="510">
        <f t="shared" si="37"/>
        <v>-50000</v>
      </c>
      <c r="G775" s="555">
        <f t="shared" si="37"/>
        <v>0</v>
      </c>
    </row>
    <row r="776" spans="1:7" ht="15" customHeight="1" x14ac:dyDescent="0.25">
      <c r="A776" s="389">
        <v>4212</v>
      </c>
      <c r="B776" s="389" t="s">
        <v>333</v>
      </c>
      <c r="C776" s="390">
        <v>300000</v>
      </c>
      <c r="D776" s="390">
        <v>-150000</v>
      </c>
      <c r="E776" s="509">
        <v>50000</v>
      </c>
      <c r="F776" s="509">
        <v>-50000</v>
      </c>
      <c r="G776" s="547">
        <f>E776+F776</f>
        <v>0</v>
      </c>
    </row>
    <row r="777" spans="1:7" ht="30" customHeight="1" x14ac:dyDescent="0.25">
      <c r="A777" s="988" t="s">
        <v>511</v>
      </c>
      <c r="B777" s="989"/>
      <c r="C777" s="750">
        <v>380000</v>
      </c>
      <c r="D777" s="750">
        <v>-150000</v>
      </c>
      <c r="E777" s="747">
        <f>E773</f>
        <v>50000</v>
      </c>
      <c r="F777" s="747">
        <f>F773</f>
        <v>-50000</v>
      </c>
      <c r="G777" s="747">
        <f>G773</f>
        <v>0</v>
      </c>
    </row>
    <row r="778" spans="1:7" ht="30" x14ac:dyDescent="0.25">
      <c r="A778" s="428" t="s">
        <v>369</v>
      </c>
      <c r="B778" s="429" t="s">
        <v>533</v>
      </c>
      <c r="C778" s="432">
        <v>230000</v>
      </c>
      <c r="D778" s="432">
        <v>0</v>
      </c>
      <c r="E778" s="562">
        <f>E783+E788</f>
        <v>300000</v>
      </c>
      <c r="F778" s="562">
        <f>F783+F788</f>
        <v>37000</v>
      </c>
      <c r="G778" s="562">
        <f>G783+G788</f>
        <v>337000</v>
      </c>
    </row>
    <row r="779" spans="1:7" x14ac:dyDescent="0.25">
      <c r="A779" s="383">
        <v>3</v>
      </c>
      <c r="B779" s="491" t="s">
        <v>15</v>
      </c>
      <c r="C779" s="643"/>
      <c r="D779" s="643"/>
      <c r="E779" s="677">
        <f t="shared" ref="E779:G781" si="38">E780</f>
        <v>250000</v>
      </c>
      <c r="F779" s="510">
        <f t="shared" si="38"/>
        <v>57000</v>
      </c>
      <c r="G779" s="554">
        <f t="shared" si="38"/>
        <v>307000</v>
      </c>
    </row>
    <row r="780" spans="1:7" x14ac:dyDescent="0.25">
      <c r="A780" s="393">
        <v>38</v>
      </c>
      <c r="B780" s="393" t="s">
        <v>364</v>
      </c>
      <c r="C780" s="405">
        <v>230000</v>
      </c>
      <c r="D780" s="405">
        <v>0</v>
      </c>
      <c r="E780" s="555">
        <f t="shared" si="38"/>
        <v>250000</v>
      </c>
      <c r="F780" s="510">
        <f t="shared" si="38"/>
        <v>57000</v>
      </c>
      <c r="G780" s="555">
        <f t="shared" si="38"/>
        <v>307000</v>
      </c>
    </row>
    <row r="781" spans="1:7" x14ac:dyDescent="0.25">
      <c r="A781" s="393">
        <v>381</v>
      </c>
      <c r="B781" s="393" t="s">
        <v>73</v>
      </c>
      <c r="C781" s="405">
        <v>230000</v>
      </c>
      <c r="D781" s="405">
        <v>0</v>
      </c>
      <c r="E781" s="555">
        <f t="shared" si="38"/>
        <v>250000</v>
      </c>
      <c r="F781" s="510">
        <f t="shared" si="38"/>
        <v>57000</v>
      </c>
      <c r="G781" s="555">
        <f t="shared" si="38"/>
        <v>307000</v>
      </c>
    </row>
    <row r="782" spans="1:7" ht="15" customHeight="1" x14ac:dyDescent="0.25">
      <c r="A782" s="389">
        <v>3811</v>
      </c>
      <c r="B782" s="389" t="s">
        <v>146</v>
      </c>
      <c r="C782" s="390">
        <v>230000</v>
      </c>
      <c r="D782" s="391">
        <v>0</v>
      </c>
      <c r="E782" s="542">
        <v>250000</v>
      </c>
      <c r="F782" s="509">
        <v>57000</v>
      </c>
      <c r="G782" s="547">
        <f>E782+F782</f>
        <v>307000</v>
      </c>
    </row>
    <row r="783" spans="1:7" ht="30" customHeight="1" x14ac:dyDescent="0.25">
      <c r="A783" s="977" t="s">
        <v>532</v>
      </c>
      <c r="B783" s="978"/>
      <c r="C783" s="711">
        <v>230000</v>
      </c>
      <c r="D783" s="711">
        <v>0</v>
      </c>
      <c r="E783" s="709">
        <f>E779</f>
        <v>250000</v>
      </c>
      <c r="F783" s="709">
        <f>F779</f>
        <v>57000</v>
      </c>
      <c r="G783" s="709">
        <f>G779</f>
        <v>307000</v>
      </c>
    </row>
    <row r="784" spans="1:7" ht="15" customHeight="1" x14ac:dyDescent="0.25">
      <c r="A784" s="383">
        <v>3</v>
      </c>
      <c r="B784" s="491" t="s">
        <v>15</v>
      </c>
      <c r="C784" s="491" t="s">
        <v>15</v>
      </c>
      <c r="D784" s="488"/>
      <c r="E784" s="510">
        <f t="shared" ref="E784:G786" si="39">SUM(E785)</f>
        <v>50000</v>
      </c>
      <c r="F784" s="510">
        <f t="shared" si="39"/>
        <v>-20000</v>
      </c>
      <c r="G784" s="510">
        <f t="shared" si="39"/>
        <v>30000</v>
      </c>
    </row>
    <row r="785" spans="1:7" ht="15" customHeight="1" x14ac:dyDescent="0.25">
      <c r="A785" s="383">
        <v>36</v>
      </c>
      <c r="B785" s="491" t="s">
        <v>139</v>
      </c>
      <c r="C785" s="450"/>
      <c r="D785" s="450"/>
      <c r="E785" s="510">
        <f t="shared" si="39"/>
        <v>50000</v>
      </c>
      <c r="F785" s="510">
        <f t="shared" si="39"/>
        <v>-20000</v>
      </c>
      <c r="G785" s="510">
        <f t="shared" si="39"/>
        <v>30000</v>
      </c>
    </row>
    <row r="786" spans="1:7" ht="15" customHeight="1" x14ac:dyDescent="0.25">
      <c r="A786" s="383">
        <v>363</v>
      </c>
      <c r="B786" s="491" t="s">
        <v>534</v>
      </c>
      <c r="C786" s="450"/>
      <c r="D786" s="450"/>
      <c r="E786" s="510">
        <f t="shared" si="39"/>
        <v>50000</v>
      </c>
      <c r="F786" s="510">
        <f t="shared" si="39"/>
        <v>-20000</v>
      </c>
      <c r="G786" s="510">
        <f t="shared" si="39"/>
        <v>30000</v>
      </c>
    </row>
    <row r="787" spans="1:7" x14ac:dyDescent="0.25">
      <c r="A787" s="391">
        <v>3632</v>
      </c>
      <c r="B787" s="679" t="s">
        <v>535</v>
      </c>
      <c r="C787" s="391"/>
      <c r="D787" s="391"/>
      <c r="E787" s="509">
        <v>50000</v>
      </c>
      <c r="F787" s="525">
        <v>-20000</v>
      </c>
      <c r="G787" s="525">
        <f>E787+F787</f>
        <v>30000</v>
      </c>
    </row>
    <row r="788" spans="1:7" ht="30" customHeight="1" x14ac:dyDescent="0.25">
      <c r="A788" s="983" t="s">
        <v>489</v>
      </c>
      <c r="B788" s="984"/>
      <c r="C788" s="725"/>
      <c r="D788" s="725"/>
      <c r="E788" s="726">
        <f>E784</f>
        <v>50000</v>
      </c>
      <c r="F788" s="727">
        <f>F784</f>
        <v>-20000</v>
      </c>
      <c r="G788" s="727">
        <f>G784</f>
        <v>30000</v>
      </c>
    </row>
    <row r="789" spans="1:7" ht="30" x14ac:dyDescent="0.25">
      <c r="A789" s="428" t="s">
        <v>371</v>
      </c>
      <c r="B789" s="428" t="s">
        <v>372</v>
      </c>
      <c r="C789" s="432">
        <v>120000</v>
      </c>
      <c r="D789" s="432">
        <v>-50000</v>
      </c>
      <c r="E789" s="562">
        <f>E794+E802+E807</f>
        <v>120000</v>
      </c>
      <c r="F789" s="562">
        <f>F794+F802+F807</f>
        <v>106600</v>
      </c>
      <c r="G789" s="562">
        <f>G794+G802+G807</f>
        <v>226600</v>
      </c>
    </row>
    <row r="790" spans="1:7" x14ac:dyDescent="0.25">
      <c r="A790" s="383">
        <v>3</v>
      </c>
      <c r="B790" s="491" t="s">
        <v>15</v>
      </c>
      <c r="C790" s="643"/>
      <c r="D790" s="643"/>
      <c r="E790" s="544">
        <f t="shared" ref="E790:G792" si="40">SUM(E791)</f>
        <v>10000</v>
      </c>
      <c r="F790" s="510">
        <f t="shared" si="40"/>
        <v>3300</v>
      </c>
      <c r="G790" s="554">
        <f t="shared" si="40"/>
        <v>13300</v>
      </c>
    </row>
    <row r="791" spans="1:7" x14ac:dyDescent="0.25">
      <c r="A791" s="393">
        <v>38</v>
      </c>
      <c r="B791" s="393" t="s">
        <v>364</v>
      </c>
      <c r="C791" s="643"/>
      <c r="D791" s="643"/>
      <c r="E791" s="544">
        <f t="shared" si="40"/>
        <v>10000</v>
      </c>
      <c r="F791" s="510">
        <f t="shared" si="40"/>
        <v>3300</v>
      </c>
      <c r="G791" s="554">
        <f t="shared" si="40"/>
        <v>13300</v>
      </c>
    </row>
    <row r="792" spans="1:7" x14ac:dyDescent="0.25">
      <c r="A792" s="393">
        <v>381</v>
      </c>
      <c r="B792" s="393" t="s">
        <v>73</v>
      </c>
      <c r="C792" s="643"/>
      <c r="D792" s="643"/>
      <c r="E792" s="544">
        <f t="shared" si="40"/>
        <v>10000</v>
      </c>
      <c r="F792" s="510">
        <f t="shared" si="40"/>
        <v>3300</v>
      </c>
      <c r="G792" s="554">
        <f t="shared" si="40"/>
        <v>13300</v>
      </c>
    </row>
    <row r="793" spans="1:7" x14ac:dyDescent="0.25">
      <c r="A793" s="389">
        <v>3811</v>
      </c>
      <c r="B793" s="389" t="s">
        <v>146</v>
      </c>
      <c r="C793" s="643"/>
      <c r="D793" s="643"/>
      <c r="E793" s="566">
        <v>10000</v>
      </c>
      <c r="F793" s="509">
        <v>3300</v>
      </c>
      <c r="G793" s="547">
        <f>E793+F793</f>
        <v>13300</v>
      </c>
    </row>
    <row r="794" spans="1:7" ht="30" customHeight="1" x14ac:dyDescent="0.25">
      <c r="A794" s="977" t="s">
        <v>532</v>
      </c>
      <c r="B794" s="978"/>
      <c r="C794" s="716"/>
      <c r="D794" s="716"/>
      <c r="E794" s="714">
        <f>E790</f>
        <v>10000</v>
      </c>
      <c r="F794" s="714">
        <f>F790</f>
        <v>3300</v>
      </c>
      <c r="G794" s="717">
        <f>G790</f>
        <v>13300</v>
      </c>
    </row>
    <row r="795" spans="1:7" x14ac:dyDescent="0.25">
      <c r="A795" s="383">
        <v>3</v>
      </c>
      <c r="B795" s="491" t="s">
        <v>15</v>
      </c>
      <c r="C795" s="643"/>
      <c r="D795" s="643"/>
      <c r="E795" s="544">
        <f>E796+E799</f>
        <v>60000</v>
      </c>
      <c r="F795" s="510">
        <f>SUM(F796)</f>
        <v>3300</v>
      </c>
      <c r="G795" s="554">
        <f>G796+G799</f>
        <v>63300</v>
      </c>
    </row>
    <row r="796" spans="1:7" x14ac:dyDescent="0.25">
      <c r="A796" s="393">
        <v>38</v>
      </c>
      <c r="B796" s="393" t="s">
        <v>364</v>
      </c>
      <c r="C796" s="405">
        <v>20000</v>
      </c>
      <c r="D796" s="405">
        <v>0</v>
      </c>
      <c r="E796" s="555">
        <f>SUM(E797)</f>
        <v>10000</v>
      </c>
      <c r="F796" s="510">
        <f>SUM(F797)</f>
        <v>3300</v>
      </c>
      <c r="G796" s="555">
        <f>SUM(G797)</f>
        <v>13300</v>
      </c>
    </row>
    <row r="797" spans="1:7" x14ac:dyDescent="0.25">
      <c r="A797" s="393">
        <v>381</v>
      </c>
      <c r="B797" s="393" t="s">
        <v>73</v>
      </c>
      <c r="C797" s="405">
        <v>20000</v>
      </c>
      <c r="D797" s="405">
        <v>0</v>
      </c>
      <c r="E797" s="555">
        <f>SUM(E798)</f>
        <v>10000</v>
      </c>
      <c r="F797" s="510">
        <f>SUM(F798)</f>
        <v>3300</v>
      </c>
      <c r="G797" s="555">
        <f>SUM(G798)</f>
        <v>13300</v>
      </c>
    </row>
    <row r="798" spans="1:7" ht="15" customHeight="1" x14ac:dyDescent="0.25">
      <c r="A798" s="389">
        <v>3811</v>
      </c>
      <c r="B798" s="389" t="s">
        <v>146</v>
      </c>
      <c r="C798" s="390">
        <v>20000</v>
      </c>
      <c r="D798" s="391">
        <v>0</v>
      </c>
      <c r="E798" s="542">
        <v>10000</v>
      </c>
      <c r="F798" s="509">
        <v>3300</v>
      </c>
      <c r="G798" s="547">
        <f>E798+F798</f>
        <v>13300</v>
      </c>
    </row>
    <row r="799" spans="1:7" ht="15" customHeight="1" x14ac:dyDescent="0.25">
      <c r="A799" s="393">
        <v>32</v>
      </c>
      <c r="B799" s="393" t="s">
        <v>284</v>
      </c>
      <c r="C799" s="390"/>
      <c r="D799" s="391"/>
      <c r="E799" s="555">
        <f t="shared" ref="E799:G800" si="41">SUM(E800)</f>
        <v>50000</v>
      </c>
      <c r="F799" s="510">
        <f t="shared" si="41"/>
        <v>0</v>
      </c>
      <c r="G799" s="554">
        <f t="shared" si="41"/>
        <v>50000</v>
      </c>
    </row>
    <row r="800" spans="1:7" ht="15" customHeight="1" x14ac:dyDescent="0.25">
      <c r="A800" s="393">
        <v>323</v>
      </c>
      <c r="B800" s="393" t="s">
        <v>113</v>
      </c>
      <c r="C800" s="390"/>
      <c r="D800" s="391"/>
      <c r="E800" s="555">
        <f t="shared" si="41"/>
        <v>50000</v>
      </c>
      <c r="F800" s="510">
        <f t="shared" si="41"/>
        <v>0</v>
      </c>
      <c r="G800" s="554">
        <f t="shared" si="41"/>
        <v>50000</v>
      </c>
    </row>
    <row r="801" spans="1:7" ht="15" customHeight="1" x14ac:dyDescent="0.25">
      <c r="A801" s="389">
        <v>3232</v>
      </c>
      <c r="B801" s="389" t="s">
        <v>373</v>
      </c>
      <c r="C801" s="390"/>
      <c r="D801" s="391"/>
      <c r="E801" s="509">
        <v>50000</v>
      </c>
      <c r="F801" s="509">
        <v>0</v>
      </c>
      <c r="G801" s="525">
        <f>E801+F801</f>
        <v>50000</v>
      </c>
    </row>
    <row r="802" spans="1:7" ht="30" customHeight="1" x14ac:dyDescent="0.25">
      <c r="A802" s="979" t="s">
        <v>500</v>
      </c>
      <c r="B802" s="980"/>
      <c r="C802" s="702">
        <v>20000</v>
      </c>
      <c r="D802" s="702">
        <v>0</v>
      </c>
      <c r="E802" s="703">
        <f>E795</f>
        <v>60000</v>
      </c>
      <c r="F802" s="703">
        <f>F795</f>
        <v>3300</v>
      </c>
      <c r="G802" s="703">
        <f>G795</f>
        <v>63300</v>
      </c>
    </row>
    <row r="803" spans="1:7" ht="15" customHeight="1" x14ac:dyDescent="0.25">
      <c r="A803" s="383">
        <v>3</v>
      </c>
      <c r="B803" s="491" t="s">
        <v>15</v>
      </c>
      <c r="C803" s="488"/>
      <c r="D803" s="488"/>
      <c r="E803" s="510">
        <f t="shared" ref="E803:G805" si="42">SUM(E804)</f>
        <v>50000</v>
      </c>
      <c r="F803" s="510">
        <f t="shared" si="42"/>
        <v>100000</v>
      </c>
      <c r="G803" s="510">
        <f t="shared" si="42"/>
        <v>150000</v>
      </c>
    </row>
    <row r="804" spans="1:7" x14ac:dyDescent="0.25">
      <c r="A804" s="393">
        <v>32</v>
      </c>
      <c r="B804" s="393" t="s">
        <v>284</v>
      </c>
      <c r="C804" s="405">
        <v>80000</v>
      </c>
      <c r="D804" s="405">
        <v>-50000</v>
      </c>
      <c r="E804" s="555">
        <f t="shared" si="42"/>
        <v>50000</v>
      </c>
      <c r="F804" s="510">
        <f t="shared" si="42"/>
        <v>100000</v>
      </c>
      <c r="G804" s="555">
        <f t="shared" si="42"/>
        <v>150000</v>
      </c>
    </row>
    <row r="805" spans="1:7" x14ac:dyDescent="0.25">
      <c r="A805" s="393">
        <v>323</v>
      </c>
      <c r="B805" s="393" t="s">
        <v>113</v>
      </c>
      <c r="C805" s="405">
        <v>80000</v>
      </c>
      <c r="D805" s="405">
        <v>-50000</v>
      </c>
      <c r="E805" s="555">
        <f t="shared" si="42"/>
        <v>50000</v>
      </c>
      <c r="F805" s="510">
        <f t="shared" si="42"/>
        <v>100000</v>
      </c>
      <c r="G805" s="555">
        <f t="shared" si="42"/>
        <v>150000</v>
      </c>
    </row>
    <row r="806" spans="1:7" x14ac:dyDescent="0.25">
      <c r="A806" s="389">
        <v>3232</v>
      </c>
      <c r="B806" s="389" t="s">
        <v>373</v>
      </c>
      <c r="C806" s="390">
        <v>80000</v>
      </c>
      <c r="D806" s="390">
        <v>-50000</v>
      </c>
      <c r="E806" s="542">
        <v>50000</v>
      </c>
      <c r="F806" s="509">
        <v>100000</v>
      </c>
      <c r="G806" s="542">
        <f>E806+F806</f>
        <v>150000</v>
      </c>
    </row>
    <row r="807" spans="1:7" ht="30" customHeight="1" x14ac:dyDescent="0.25">
      <c r="A807" s="988" t="s">
        <v>511</v>
      </c>
      <c r="B807" s="989"/>
      <c r="C807" s="750">
        <v>90000</v>
      </c>
      <c r="D807" s="750">
        <v>-50000</v>
      </c>
      <c r="E807" s="747">
        <f>E803</f>
        <v>50000</v>
      </c>
      <c r="F807" s="747">
        <f>F803</f>
        <v>100000</v>
      </c>
      <c r="G807" s="747">
        <f>G803</f>
        <v>150000</v>
      </c>
    </row>
    <row r="808" spans="1:7" ht="30" x14ac:dyDescent="0.25">
      <c r="A808" s="426" t="s">
        <v>374</v>
      </c>
      <c r="B808" s="426" t="s">
        <v>375</v>
      </c>
      <c r="C808" s="433">
        <v>110000</v>
      </c>
      <c r="D808" s="433">
        <v>-30000</v>
      </c>
      <c r="E808" s="563">
        <f>E813</f>
        <v>75000</v>
      </c>
      <c r="F808" s="563">
        <f>F813</f>
        <v>30000</v>
      </c>
      <c r="G808" s="563">
        <f>G813</f>
        <v>105000</v>
      </c>
    </row>
    <row r="809" spans="1:7" x14ac:dyDescent="0.25">
      <c r="A809" s="383">
        <v>3</v>
      </c>
      <c r="B809" s="491" t="s">
        <v>15</v>
      </c>
      <c r="C809" s="680"/>
      <c r="D809" s="680"/>
      <c r="E809" s="610">
        <f t="shared" ref="E809:F811" si="43">SUM(E810)</f>
        <v>75000</v>
      </c>
      <c r="F809" s="510">
        <f t="shared" si="43"/>
        <v>30000</v>
      </c>
      <c r="G809" s="554">
        <f>G810</f>
        <v>105000</v>
      </c>
    </row>
    <row r="810" spans="1:7" x14ac:dyDescent="0.25">
      <c r="A810" s="393">
        <v>38</v>
      </c>
      <c r="B810" s="393" t="s">
        <v>364</v>
      </c>
      <c r="C810" s="405">
        <v>110000</v>
      </c>
      <c r="D810" s="405">
        <v>-30000</v>
      </c>
      <c r="E810" s="555">
        <f t="shared" si="43"/>
        <v>75000</v>
      </c>
      <c r="F810" s="510">
        <f t="shared" si="43"/>
        <v>30000</v>
      </c>
      <c r="G810" s="555">
        <f>SUM(G811)</f>
        <v>105000</v>
      </c>
    </row>
    <row r="811" spans="1:7" x14ac:dyDescent="0.25">
      <c r="A811" s="393">
        <v>381</v>
      </c>
      <c r="B811" s="393" t="s">
        <v>73</v>
      </c>
      <c r="C811" s="405">
        <v>110000</v>
      </c>
      <c r="D811" s="405">
        <v>-30000</v>
      </c>
      <c r="E811" s="555">
        <f t="shared" si="43"/>
        <v>75000</v>
      </c>
      <c r="F811" s="510">
        <f t="shared" si="43"/>
        <v>30000</v>
      </c>
      <c r="G811" s="555">
        <f>SUM(G812)</f>
        <v>105000</v>
      </c>
    </row>
    <row r="812" spans="1:7" ht="15" customHeight="1" x14ac:dyDescent="0.25">
      <c r="A812" s="389">
        <v>3811</v>
      </c>
      <c r="B812" s="389" t="s">
        <v>146</v>
      </c>
      <c r="C812" s="390">
        <v>110000</v>
      </c>
      <c r="D812" s="390">
        <v>-30000</v>
      </c>
      <c r="E812" s="509">
        <v>75000</v>
      </c>
      <c r="F812" s="509">
        <v>30000</v>
      </c>
      <c r="G812" s="547">
        <f>E812+F812</f>
        <v>105000</v>
      </c>
    </row>
    <row r="813" spans="1:7" ht="30" customHeight="1" x14ac:dyDescent="0.25">
      <c r="A813" s="977" t="s">
        <v>532</v>
      </c>
      <c r="B813" s="978"/>
      <c r="C813" s="711">
        <v>110000</v>
      </c>
      <c r="D813" s="711">
        <v>-30000</v>
      </c>
      <c r="E813" s="709">
        <f>E809</f>
        <v>75000</v>
      </c>
      <c r="F813" s="709">
        <f>F809</f>
        <v>30000</v>
      </c>
      <c r="G813" s="709">
        <f>G809</f>
        <v>105000</v>
      </c>
    </row>
    <row r="814" spans="1:7" ht="30" x14ac:dyDescent="0.25">
      <c r="A814" s="426" t="s">
        <v>376</v>
      </c>
      <c r="B814" s="426" t="s">
        <v>377</v>
      </c>
      <c r="C814" s="433">
        <v>493000</v>
      </c>
      <c r="D814" s="433">
        <v>-330000</v>
      </c>
      <c r="E814" s="563">
        <f>E819+E824+E829+E834</f>
        <v>848500</v>
      </c>
      <c r="F814" s="563">
        <f>F819+F824+F829+F834</f>
        <v>-550500</v>
      </c>
      <c r="G814" s="563">
        <f>G819+G824+G829+G834</f>
        <v>298000</v>
      </c>
    </row>
    <row r="815" spans="1:7" x14ac:dyDescent="0.25">
      <c r="A815" s="383">
        <v>3</v>
      </c>
      <c r="B815" s="491" t="s">
        <v>15</v>
      </c>
      <c r="C815" s="411"/>
      <c r="D815" s="411"/>
      <c r="E815" s="669">
        <f t="shared" ref="E815:G817" si="44">SUM(E816)</f>
        <v>270000</v>
      </c>
      <c r="F815" s="510">
        <f t="shared" si="44"/>
        <v>-12000</v>
      </c>
      <c r="G815" s="554">
        <f t="shared" si="44"/>
        <v>258000</v>
      </c>
    </row>
    <row r="816" spans="1:7" x14ac:dyDescent="0.25">
      <c r="A816" s="393">
        <v>38</v>
      </c>
      <c r="B816" s="393" t="s">
        <v>364</v>
      </c>
      <c r="C816" s="405">
        <v>243000</v>
      </c>
      <c r="D816" s="405">
        <v>-80000</v>
      </c>
      <c r="E816" s="510">
        <f t="shared" si="44"/>
        <v>270000</v>
      </c>
      <c r="F816" s="510">
        <f t="shared" si="44"/>
        <v>-12000</v>
      </c>
      <c r="G816" s="555">
        <f t="shared" si="44"/>
        <v>258000</v>
      </c>
    </row>
    <row r="817" spans="1:7" x14ac:dyDescent="0.25">
      <c r="A817" s="393">
        <v>381</v>
      </c>
      <c r="B817" s="393" t="s">
        <v>73</v>
      </c>
      <c r="C817" s="405">
        <v>243000</v>
      </c>
      <c r="D817" s="405">
        <v>-80000</v>
      </c>
      <c r="E817" s="510">
        <f t="shared" si="44"/>
        <v>270000</v>
      </c>
      <c r="F817" s="510">
        <f t="shared" si="44"/>
        <v>-12000</v>
      </c>
      <c r="G817" s="555">
        <f t="shared" si="44"/>
        <v>258000</v>
      </c>
    </row>
    <row r="818" spans="1:7" ht="15" customHeight="1" x14ac:dyDescent="0.25">
      <c r="A818" s="389">
        <v>3811</v>
      </c>
      <c r="B818" s="389" t="s">
        <v>146</v>
      </c>
      <c r="C818" s="390">
        <v>243000</v>
      </c>
      <c r="D818" s="390">
        <v>-80000</v>
      </c>
      <c r="E818" s="509">
        <v>270000</v>
      </c>
      <c r="F818" s="509">
        <v>-12000</v>
      </c>
      <c r="G818" s="547">
        <f>E818+F818</f>
        <v>258000</v>
      </c>
    </row>
    <row r="819" spans="1:7" ht="30" customHeight="1" x14ac:dyDescent="0.25">
      <c r="A819" s="977" t="s">
        <v>532</v>
      </c>
      <c r="B819" s="978"/>
      <c r="C819" s="711">
        <v>243000</v>
      </c>
      <c r="D819" s="711">
        <v>-80000</v>
      </c>
      <c r="E819" s="709">
        <f>E815</f>
        <v>270000</v>
      </c>
      <c r="F819" s="709">
        <f>F815</f>
        <v>-12000</v>
      </c>
      <c r="G819" s="709">
        <f>G815</f>
        <v>258000</v>
      </c>
    </row>
    <row r="820" spans="1:7" ht="15" customHeight="1" x14ac:dyDescent="0.25">
      <c r="A820" s="393">
        <v>4</v>
      </c>
      <c r="B820" s="393" t="s">
        <v>482</v>
      </c>
      <c r="C820" s="488"/>
      <c r="D820" s="488"/>
      <c r="E820" s="510">
        <f t="shared" ref="E820:G822" si="45">SUM(E821)</f>
        <v>100000</v>
      </c>
      <c r="F820" s="510">
        <f t="shared" si="45"/>
        <v>-100000</v>
      </c>
      <c r="G820" s="510">
        <f t="shared" si="45"/>
        <v>0</v>
      </c>
    </row>
    <row r="821" spans="1:7" ht="24.95" customHeight="1" x14ac:dyDescent="0.25">
      <c r="A821" s="393">
        <v>45</v>
      </c>
      <c r="B821" s="393" t="s">
        <v>520</v>
      </c>
      <c r="C821" s="488"/>
      <c r="D821" s="488"/>
      <c r="E821" s="510">
        <f t="shared" si="45"/>
        <v>100000</v>
      </c>
      <c r="F821" s="510">
        <f t="shared" si="45"/>
        <v>-100000</v>
      </c>
      <c r="G821" s="510">
        <f t="shared" si="45"/>
        <v>0</v>
      </c>
    </row>
    <row r="822" spans="1:7" ht="15" customHeight="1" x14ac:dyDescent="0.25">
      <c r="A822" s="393">
        <v>451</v>
      </c>
      <c r="B822" s="393" t="s">
        <v>521</v>
      </c>
      <c r="C822" s="488"/>
      <c r="D822" s="488"/>
      <c r="E822" s="510">
        <f t="shared" si="45"/>
        <v>100000</v>
      </c>
      <c r="F822" s="510">
        <f t="shared" si="45"/>
        <v>-100000</v>
      </c>
      <c r="G822" s="510">
        <f t="shared" si="45"/>
        <v>0</v>
      </c>
    </row>
    <row r="823" spans="1:7" ht="15" customHeight="1" x14ac:dyDescent="0.25">
      <c r="A823" s="389">
        <v>4511</v>
      </c>
      <c r="B823" s="389" t="s">
        <v>522</v>
      </c>
      <c r="C823" s="488"/>
      <c r="D823" s="488"/>
      <c r="E823" s="509">
        <v>100000</v>
      </c>
      <c r="F823" s="509">
        <v>-100000</v>
      </c>
      <c r="G823" s="547">
        <f>E823+F823</f>
        <v>0</v>
      </c>
    </row>
    <row r="824" spans="1:7" ht="30" customHeight="1" x14ac:dyDescent="0.25">
      <c r="A824" s="979" t="s">
        <v>500</v>
      </c>
      <c r="B824" s="980"/>
      <c r="C824" s="702">
        <v>140000</v>
      </c>
      <c r="D824" s="702">
        <v>-140000</v>
      </c>
      <c r="E824" s="703">
        <f>E820</f>
        <v>100000</v>
      </c>
      <c r="F824" s="703">
        <f>F820</f>
        <v>-100000</v>
      </c>
      <c r="G824" s="703">
        <f>G820</f>
        <v>0</v>
      </c>
    </row>
    <row r="825" spans="1:7" x14ac:dyDescent="0.25">
      <c r="A825" s="393">
        <v>4</v>
      </c>
      <c r="B825" s="393" t="s">
        <v>482</v>
      </c>
      <c r="C825" s="438"/>
      <c r="D825" s="438"/>
      <c r="E825" s="510">
        <f t="shared" ref="E825:G827" si="46">SUM(E826)</f>
        <v>50000</v>
      </c>
      <c r="F825" s="556">
        <f t="shared" si="46"/>
        <v>-10000</v>
      </c>
      <c r="G825" s="556">
        <f t="shared" si="46"/>
        <v>40000</v>
      </c>
    </row>
    <row r="826" spans="1:7" ht="24" x14ac:dyDescent="0.25">
      <c r="A826" s="393">
        <v>45</v>
      </c>
      <c r="B826" s="393" t="s">
        <v>520</v>
      </c>
      <c r="C826" s="438"/>
      <c r="D826" s="438"/>
      <c r="E826" s="510">
        <f t="shared" si="46"/>
        <v>50000</v>
      </c>
      <c r="F826" s="556">
        <f t="shared" si="46"/>
        <v>-10000</v>
      </c>
      <c r="G826" s="556">
        <f t="shared" si="46"/>
        <v>40000</v>
      </c>
    </row>
    <row r="827" spans="1:7" x14ac:dyDescent="0.25">
      <c r="A827" s="393">
        <v>451</v>
      </c>
      <c r="B827" s="393" t="s">
        <v>521</v>
      </c>
      <c r="C827" s="438"/>
      <c r="D827" s="438"/>
      <c r="E827" s="555">
        <f t="shared" si="46"/>
        <v>50000</v>
      </c>
      <c r="F827" s="554">
        <f t="shared" si="46"/>
        <v>-10000</v>
      </c>
      <c r="G827" s="554">
        <f t="shared" si="46"/>
        <v>40000</v>
      </c>
    </row>
    <row r="828" spans="1:7" ht="15" customHeight="1" x14ac:dyDescent="0.25">
      <c r="A828" s="389">
        <v>4511</v>
      </c>
      <c r="B828" s="389" t="s">
        <v>522</v>
      </c>
      <c r="C828" s="438"/>
      <c r="D828" s="438"/>
      <c r="E828" s="509">
        <v>50000</v>
      </c>
      <c r="F828" s="525">
        <v>-10000</v>
      </c>
      <c r="G828" s="525">
        <f>E828+F828</f>
        <v>40000</v>
      </c>
    </row>
    <row r="829" spans="1:7" ht="30" customHeight="1" x14ac:dyDescent="0.25">
      <c r="A829" s="988" t="s">
        <v>511</v>
      </c>
      <c r="B829" s="989"/>
      <c r="C829" s="746"/>
      <c r="D829" s="746"/>
      <c r="E829" s="747">
        <f>E825</f>
        <v>50000</v>
      </c>
      <c r="F829" s="748">
        <f>F825</f>
        <v>-10000</v>
      </c>
      <c r="G829" s="749">
        <f>G825</f>
        <v>40000</v>
      </c>
    </row>
    <row r="830" spans="1:7" x14ac:dyDescent="0.25">
      <c r="A830" s="400">
        <v>5</v>
      </c>
      <c r="B830" s="681" t="s">
        <v>537</v>
      </c>
      <c r="C830" s="400"/>
      <c r="D830" s="400"/>
      <c r="E830" s="555">
        <f t="shared" ref="E830:G832" si="47">SUM(E831)</f>
        <v>428500</v>
      </c>
      <c r="F830" s="554">
        <f t="shared" si="47"/>
        <v>-428500</v>
      </c>
      <c r="G830" s="554">
        <f t="shared" si="47"/>
        <v>0</v>
      </c>
    </row>
    <row r="831" spans="1:7" x14ac:dyDescent="0.25">
      <c r="A831" s="400">
        <v>54</v>
      </c>
      <c r="B831" s="681" t="s">
        <v>538</v>
      </c>
      <c r="C831" s="400"/>
      <c r="D831" s="400"/>
      <c r="E831" s="555">
        <f t="shared" si="47"/>
        <v>428500</v>
      </c>
      <c r="F831" s="554">
        <f t="shared" si="47"/>
        <v>-428500</v>
      </c>
      <c r="G831" s="554">
        <f t="shared" si="47"/>
        <v>0</v>
      </c>
    </row>
    <row r="832" spans="1:7" x14ac:dyDescent="0.25">
      <c r="A832" s="400">
        <v>544</v>
      </c>
      <c r="B832" s="681" t="s">
        <v>539</v>
      </c>
      <c r="C832" s="400"/>
      <c r="D832" s="400"/>
      <c r="E832" s="555">
        <f t="shared" si="47"/>
        <v>428500</v>
      </c>
      <c r="F832" s="554">
        <f t="shared" si="47"/>
        <v>-428500</v>
      </c>
      <c r="G832" s="554">
        <f t="shared" si="47"/>
        <v>0</v>
      </c>
    </row>
    <row r="833" spans="1:7" x14ac:dyDescent="0.25">
      <c r="A833" s="391">
        <v>5445</v>
      </c>
      <c r="B833" s="679" t="s">
        <v>540</v>
      </c>
      <c r="C833" s="391"/>
      <c r="D833" s="391"/>
      <c r="E833" s="509">
        <v>428500</v>
      </c>
      <c r="F833" s="525">
        <v>-428500</v>
      </c>
      <c r="G833" s="682">
        <f>E833+F833</f>
        <v>0</v>
      </c>
    </row>
    <row r="834" spans="1:7" ht="30" customHeight="1" x14ac:dyDescent="0.25">
      <c r="A834" s="996" t="s">
        <v>536</v>
      </c>
      <c r="B834" s="997"/>
      <c r="C834" s="438"/>
      <c r="D834" s="438"/>
      <c r="E834" s="558">
        <f>E830</f>
        <v>428500</v>
      </c>
      <c r="F834" s="557">
        <f>F830</f>
        <v>-428500</v>
      </c>
      <c r="G834" s="557">
        <f>G830</f>
        <v>0</v>
      </c>
    </row>
    <row r="835" spans="1:7" ht="30" x14ac:dyDescent="0.25">
      <c r="A835" s="426" t="s">
        <v>378</v>
      </c>
      <c r="B835" s="426" t="s">
        <v>541</v>
      </c>
      <c r="C835" s="433">
        <v>40000</v>
      </c>
      <c r="D835" s="433">
        <v>0</v>
      </c>
      <c r="E835" s="563">
        <f>E840</f>
        <v>101000</v>
      </c>
      <c r="F835" s="563">
        <f>F840</f>
        <v>11000</v>
      </c>
      <c r="G835" s="563">
        <f>G840</f>
        <v>112000</v>
      </c>
    </row>
    <row r="836" spans="1:7" x14ac:dyDescent="0.25">
      <c r="A836" s="383">
        <v>3</v>
      </c>
      <c r="B836" s="491" t="s">
        <v>15</v>
      </c>
      <c r="C836" s="643"/>
      <c r="D836" s="643"/>
      <c r="E836" s="544">
        <f t="shared" ref="E836:G838" si="48">SUM(E837)</f>
        <v>101000</v>
      </c>
      <c r="F836" s="510">
        <f t="shared" si="48"/>
        <v>11000</v>
      </c>
      <c r="G836" s="554">
        <f t="shared" si="48"/>
        <v>112000</v>
      </c>
    </row>
    <row r="837" spans="1:7" x14ac:dyDescent="0.25">
      <c r="A837" s="393">
        <v>38</v>
      </c>
      <c r="B837" s="393" t="s">
        <v>380</v>
      </c>
      <c r="C837" s="405">
        <v>40000</v>
      </c>
      <c r="D837" s="405">
        <v>0</v>
      </c>
      <c r="E837" s="555">
        <f t="shared" si="48"/>
        <v>101000</v>
      </c>
      <c r="F837" s="510">
        <f t="shared" si="48"/>
        <v>11000</v>
      </c>
      <c r="G837" s="555">
        <f t="shared" si="48"/>
        <v>112000</v>
      </c>
    </row>
    <row r="838" spans="1:7" x14ac:dyDescent="0.25">
      <c r="A838" s="393">
        <v>381</v>
      </c>
      <c r="B838" s="393" t="s">
        <v>73</v>
      </c>
      <c r="C838" s="405">
        <v>40000</v>
      </c>
      <c r="D838" s="405">
        <v>0</v>
      </c>
      <c r="E838" s="555">
        <f t="shared" si="48"/>
        <v>101000</v>
      </c>
      <c r="F838" s="510">
        <f t="shared" si="48"/>
        <v>11000</v>
      </c>
      <c r="G838" s="555">
        <f t="shared" si="48"/>
        <v>112000</v>
      </c>
    </row>
    <row r="839" spans="1:7" ht="15" customHeight="1" x14ac:dyDescent="0.25">
      <c r="A839" s="389">
        <v>3811</v>
      </c>
      <c r="B839" s="389" t="s">
        <v>146</v>
      </c>
      <c r="C839" s="390">
        <v>40000</v>
      </c>
      <c r="D839" s="391">
        <v>0</v>
      </c>
      <c r="E839" s="542">
        <v>101000</v>
      </c>
      <c r="F839" s="509">
        <v>11000</v>
      </c>
      <c r="G839" s="547">
        <f>E839+F839</f>
        <v>112000</v>
      </c>
    </row>
    <row r="840" spans="1:7" ht="30" customHeight="1" x14ac:dyDescent="0.25">
      <c r="A840" s="977" t="s">
        <v>532</v>
      </c>
      <c r="B840" s="978"/>
      <c r="C840" s="711">
        <v>40000</v>
      </c>
      <c r="D840" s="711">
        <v>0</v>
      </c>
      <c r="E840" s="709">
        <f>E836</f>
        <v>101000</v>
      </c>
      <c r="F840" s="709">
        <f>F836</f>
        <v>11000</v>
      </c>
      <c r="G840" s="709">
        <f>G836</f>
        <v>112000</v>
      </c>
    </row>
    <row r="841" spans="1:7" ht="30" x14ac:dyDescent="0.25">
      <c r="A841" s="426" t="s">
        <v>381</v>
      </c>
      <c r="B841" s="426" t="s">
        <v>382</v>
      </c>
      <c r="C841" s="433">
        <v>70000</v>
      </c>
      <c r="D841" s="433">
        <v>-20000</v>
      </c>
      <c r="E841" s="563">
        <f>E846</f>
        <v>27000</v>
      </c>
      <c r="F841" s="563">
        <f>F846</f>
        <v>0</v>
      </c>
      <c r="G841" s="563">
        <f>G846</f>
        <v>27000</v>
      </c>
    </row>
    <row r="842" spans="1:7" x14ac:dyDescent="0.25">
      <c r="A842" s="383">
        <v>3</v>
      </c>
      <c r="B842" s="491" t="s">
        <v>15</v>
      </c>
      <c r="C842" s="411"/>
      <c r="D842" s="411"/>
      <c r="E842" s="669">
        <f t="shared" ref="E842:G844" si="49">SUM(E843)</f>
        <v>27000</v>
      </c>
      <c r="F842" s="510">
        <f t="shared" si="49"/>
        <v>0</v>
      </c>
      <c r="G842" s="554">
        <f t="shared" si="49"/>
        <v>27000</v>
      </c>
    </row>
    <row r="843" spans="1:7" x14ac:dyDescent="0.25">
      <c r="A843" s="393">
        <v>35</v>
      </c>
      <c r="B843" s="393" t="s">
        <v>383</v>
      </c>
      <c r="C843" s="405">
        <v>70000</v>
      </c>
      <c r="D843" s="405">
        <v>-20000</v>
      </c>
      <c r="E843" s="555">
        <f t="shared" si="49"/>
        <v>27000</v>
      </c>
      <c r="F843" s="510">
        <f t="shared" si="49"/>
        <v>0</v>
      </c>
      <c r="G843" s="555">
        <f t="shared" si="49"/>
        <v>27000</v>
      </c>
    </row>
    <row r="844" spans="1:7" x14ac:dyDescent="0.25">
      <c r="A844" s="393">
        <v>352</v>
      </c>
      <c r="B844" s="393" t="s">
        <v>384</v>
      </c>
      <c r="C844" s="405">
        <v>70000</v>
      </c>
      <c r="D844" s="405">
        <v>-20000</v>
      </c>
      <c r="E844" s="555">
        <f t="shared" si="49"/>
        <v>27000</v>
      </c>
      <c r="F844" s="510">
        <f t="shared" si="49"/>
        <v>0</v>
      </c>
      <c r="G844" s="555">
        <f t="shared" si="49"/>
        <v>27000</v>
      </c>
    </row>
    <row r="845" spans="1:7" ht="15" customHeight="1" x14ac:dyDescent="0.25">
      <c r="A845" s="389">
        <v>3522</v>
      </c>
      <c r="B845" s="389" t="s">
        <v>385</v>
      </c>
      <c r="C845" s="390">
        <v>70000</v>
      </c>
      <c r="D845" s="390">
        <v>-20000</v>
      </c>
      <c r="E845" s="542">
        <v>27000</v>
      </c>
      <c r="F845" s="509">
        <v>0</v>
      </c>
      <c r="G845" s="547">
        <f>E845+F845</f>
        <v>27000</v>
      </c>
    </row>
    <row r="846" spans="1:7" ht="30" customHeight="1" x14ac:dyDescent="0.25">
      <c r="A846" s="983" t="s">
        <v>489</v>
      </c>
      <c r="B846" s="984"/>
      <c r="C846" s="720">
        <v>70000</v>
      </c>
      <c r="D846" s="720">
        <v>-20000</v>
      </c>
      <c r="E846" s="721">
        <f>E842</f>
        <v>27000</v>
      </c>
      <c r="F846" s="721">
        <f>F842</f>
        <v>0</v>
      </c>
      <c r="G846" s="721">
        <f>G842</f>
        <v>27000</v>
      </c>
    </row>
    <row r="847" spans="1:7" ht="30" x14ac:dyDescent="0.25">
      <c r="A847" s="428" t="s">
        <v>386</v>
      </c>
      <c r="B847" s="428" t="s">
        <v>387</v>
      </c>
      <c r="C847" s="432">
        <v>182000</v>
      </c>
      <c r="D847" s="432">
        <v>-100000</v>
      </c>
      <c r="E847" s="562">
        <f>E852+E857</f>
        <v>195000</v>
      </c>
      <c r="F847" s="562">
        <f>F852+F857</f>
        <v>133000</v>
      </c>
      <c r="G847" s="562">
        <f>G852+G857</f>
        <v>328000</v>
      </c>
    </row>
    <row r="848" spans="1:7" x14ac:dyDescent="0.25">
      <c r="A848" s="383">
        <v>3</v>
      </c>
      <c r="B848" s="491" t="s">
        <v>15</v>
      </c>
      <c r="C848" s="643"/>
      <c r="D848" s="643"/>
      <c r="E848" s="544">
        <f t="shared" ref="E848:G850" si="50">SUM(E849)</f>
        <v>50000</v>
      </c>
      <c r="F848" s="510">
        <f t="shared" si="50"/>
        <v>58000</v>
      </c>
      <c r="G848" s="554">
        <f t="shared" si="50"/>
        <v>108000</v>
      </c>
    </row>
    <row r="849" spans="1:7" x14ac:dyDescent="0.25">
      <c r="A849" s="411">
        <v>38</v>
      </c>
      <c r="B849" s="411" t="s">
        <v>364</v>
      </c>
      <c r="C849" s="440">
        <v>182000</v>
      </c>
      <c r="D849" s="440">
        <v>-100000</v>
      </c>
      <c r="E849" s="544">
        <f t="shared" si="50"/>
        <v>50000</v>
      </c>
      <c r="F849" s="510">
        <f t="shared" si="50"/>
        <v>58000</v>
      </c>
      <c r="G849" s="544">
        <f t="shared" si="50"/>
        <v>108000</v>
      </c>
    </row>
    <row r="850" spans="1:7" x14ac:dyDescent="0.25">
      <c r="A850" s="411">
        <v>381</v>
      </c>
      <c r="B850" s="411" t="s">
        <v>73</v>
      </c>
      <c r="C850" s="440">
        <v>182000</v>
      </c>
      <c r="D850" s="440">
        <v>-100000</v>
      </c>
      <c r="E850" s="544">
        <f t="shared" si="50"/>
        <v>50000</v>
      </c>
      <c r="F850" s="510">
        <f t="shared" si="50"/>
        <v>58000</v>
      </c>
      <c r="G850" s="544">
        <f t="shared" si="50"/>
        <v>108000</v>
      </c>
    </row>
    <row r="851" spans="1:7" ht="15" customHeight="1" x14ac:dyDescent="0.25">
      <c r="A851" s="434">
        <v>3811</v>
      </c>
      <c r="B851" s="434" t="s">
        <v>146</v>
      </c>
      <c r="C851" s="441">
        <v>182000</v>
      </c>
      <c r="D851" s="441">
        <v>-100000</v>
      </c>
      <c r="E851" s="565">
        <v>50000</v>
      </c>
      <c r="F851" s="509">
        <v>58000</v>
      </c>
      <c r="G851" s="547">
        <f>E851+F851</f>
        <v>108000</v>
      </c>
    </row>
    <row r="852" spans="1:7" ht="30" customHeight="1" x14ac:dyDescent="0.25">
      <c r="A852" s="977" t="s">
        <v>532</v>
      </c>
      <c r="B852" s="978"/>
      <c r="C852" s="711">
        <v>182000</v>
      </c>
      <c r="D852" s="711">
        <v>-100000</v>
      </c>
      <c r="E852" s="709">
        <f>E848</f>
        <v>50000</v>
      </c>
      <c r="F852" s="709">
        <f>F848</f>
        <v>58000</v>
      </c>
      <c r="G852" s="709">
        <f>G848</f>
        <v>108000</v>
      </c>
    </row>
    <row r="853" spans="1:7" ht="15" customHeight="1" x14ac:dyDescent="0.25">
      <c r="A853" s="383">
        <v>3</v>
      </c>
      <c r="B853" s="491" t="s">
        <v>15</v>
      </c>
      <c r="C853" s="442"/>
      <c r="D853" s="442"/>
      <c r="E853" s="590">
        <f t="shared" ref="E853:G855" si="51">SUM(E854)</f>
        <v>145000</v>
      </c>
      <c r="F853" s="510">
        <f t="shared" si="51"/>
        <v>75000</v>
      </c>
      <c r="G853" s="564">
        <f t="shared" si="51"/>
        <v>220000</v>
      </c>
    </row>
    <row r="854" spans="1:7" x14ac:dyDescent="0.25">
      <c r="A854" s="492">
        <v>38</v>
      </c>
      <c r="B854" s="492" t="s">
        <v>364</v>
      </c>
      <c r="C854" s="442"/>
      <c r="D854" s="442"/>
      <c r="E854" s="590">
        <f t="shared" si="51"/>
        <v>145000</v>
      </c>
      <c r="F854" s="510">
        <f t="shared" si="51"/>
        <v>75000</v>
      </c>
      <c r="G854" s="564">
        <f t="shared" si="51"/>
        <v>220000</v>
      </c>
    </row>
    <row r="855" spans="1:7" x14ac:dyDescent="0.25">
      <c r="A855" s="492">
        <v>381</v>
      </c>
      <c r="B855" s="492" t="s">
        <v>73</v>
      </c>
      <c r="C855" s="442"/>
      <c r="D855" s="442"/>
      <c r="E855" s="590">
        <f t="shared" si="51"/>
        <v>145000</v>
      </c>
      <c r="F855" s="510">
        <f t="shared" si="51"/>
        <v>75000</v>
      </c>
      <c r="G855" s="564">
        <f t="shared" si="51"/>
        <v>220000</v>
      </c>
    </row>
    <row r="856" spans="1:7" ht="15" customHeight="1" x14ac:dyDescent="0.25">
      <c r="A856" s="493">
        <v>3811</v>
      </c>
      <c r="B856" s="493" t="s">
        <v>146</v>
      </c>
      <c r="C856" s="442"/>
      <c r="D856" s="442"/>
      <c r="E856" s="591">
        <v>145000</v>
      </c>
      <c r="F856" s="509">
        <v>75000</v>
      </c>
      <c r="G856" s="588">
        <f>E856+F856</f>
        <v>220000</v>
      </c>
    </row>
    <row r="857" spans="1:7" ht="30" customHeight="1" x14ac:dyDescent="0.25">
      <c r="A857" s="994" t="s">
        <v>489</v>
      </c>
      <c r="B857" s="995"/>
      <c r="C857" s="718">
        <v>182000</v>
      </c>
      <c r="D857" s="718">
        <v>-100000</v>
      </c>
      <c r="E857" s="719">
        <f>E853</f>
        <v>145000</v>
      </c>
      <c r="F857" s="719">
        <f>F853</f>
        <v>75000</v>
      </c>
      <c r="G857" s="719">
        <f>G853</f>
        <v>220000</v>
      </c>
    </row>
    <row r="858" spans="1:7" ht="30" x14ac:dyDescent="0.25">
      <c r="A858" s="426" t="s">
        <v>388</v>
      </c>
      <c r="B858" s="426" t="s">
        <v>389</v>
      </c>
      <c r="C858" s="433">
        <v>3000</v>
      </c>
      <c r="D858" s="433">
        <v>0</v>
      </c>
      <c r="E858" s="563">
        <f>E863</f>
        <v>25000</v>
      </c>
      <c r="F858" s="563">
        <f>F863</f>
        <v>0</v>
      </c>
      <c r="G858" s="563">
        <f>G863</f>
        <v>25000</v>
      </c>
    </row>
    <row r="859" spans="1:7" x14ac:dyDescent="0.25">
      <c r="A859" s="383">
        <v>3</v>
      </c>
      <c r="B859" s="491" t="s">
        <v>15</v>
      </c>
      <c r="C859" s="643"/>
      <c r="D859" s="643"/>
      <c r="E859" s="544">
        <f>SUM(E860)</f>
        <v>25000</v>
      </c>
      <c r="F859" s="510">
        <f>F860</f>
        <v>0</v>
      </c>
      <c r="G859" s="554">
        <f>SUM(G860)</f>
        <v>25000</v>
      </c>
    </row>
    <row r="860" spans="1:7" x14ac:dyDescent="0.25">
      <c r="A860" s="411">
        <v>38</v>
      </c>
      <c r="B860" s="411" t="s">
        <v>364</v>
      </c>
      <c r="C860" s="440">
        <v>3000</v>
      </c>
      <c r="D860" s="440">
        <v>0</v>
      </c>
      <c r="E860" s="544">
        <f>SUM(E861)</f>
        <v>25000</v>
      </c>
      <c r="F860" s="510">
        <f>SUM(F861)</f>
        <v>0</v>
      </c>
      <c r="G860" s="544">
        <f>SUM(G861)</f>
        <v>25000</v>
      </c>
    </row>
    <row r="861" spans="1:7" x14ac:dyDescent="0.25">
      <c r="A861" s="411">
        <v>381</v>
      </c>
      <c r="B861" s="411" t="s">
        <v>73</v>
      </c>
      <c r="C861" s="440">
        <v>3000</v>
      </c>
      <c r="D861" s="440">
        <v>0</v>
      </c>
      <c r="E861" s="544">
        <f>SUM(E862)</f>
        <v>25000</v>
      </c>
      <c r="F861" s="510">
        <f>SUM(F862)</f>
        <v>0</v>
      </c>
      <c r="G861" s="544">
        <f>SUM(G862)</f>
        <v>25000</v>
      </c>
    </row>
    <row r="862" spans="1:7" ht="15" customHeight="1" x14ac:dyDescent="0.25">
      <c r="A862" s="434">
        <v>3811</v>
      </c>
      <c r="B862" s="434" t="s">
        <v>146</v>
      </c>
      <c r="C862" s="441">
        <v>3000</v>
      </c>
      <c r="D862" s="435">
        <v>0</v>
      </c>
      <c r="E862" s="566">
        <v>25000</v>
      </c>
      <c r="F862" s="509">
        <v>0</v>
      </c>
      <c r="G862" s="547">
        <f>E862+F862</f>
        <v>25000</v>
      </c>
    </row>
    <row r="863" spans="1:7" ht="30" customHeight="1" x14ac:dyDescent="0.25">
      <c r="A863" s="977" t="s">
        <v>532</v>
      </c>
      <c r="B863" s="978"/>
      <c r="C863" s="711">
        <v>3000</v>
      </c>
      <c r="D863" s="711">
        <v>0</v>
      </c>
      <c r="E863" s="709">
        <f>E859</f>
        <v>25000</v>
      </c>
      <c r="F863" s="709">
        <f>F859</f>
        <v>0</v>
      </c>
      <c r="G863" s="709">
        <f>G859</f>
        <v>25000</v>
      </c>
    </row>
    <row r="864" spans="1:7" ht="30" x14ac:dyDescent="0.25">
      <c r="A864" s="426" t="s">
        <v>390</v>
      </c>
      <c r="B864" s="426" t="s">
        <v>542</v>
      </c>
      <c r="C864" s="433">
        <v>108000</v>
      </c>
      <c r="D864" s="433">
        <v>-30000</v>
      </c>
      <c r="E864" s="563">
        <f>E869+E874</f>
        <v>124500</v>
      </c>
      <c r="F864" s="563">
        <f>F869+F874</f>
        <v>13500</v>
      </c>
      <c r="G864" s="563">
        <f>G869+G874</f>
        <v>138000</v>
      </c>
    </row>
    <row r="865" spans="1:7" x14ac:dyDescent="0.25">
      <c r="A865" s="383">
        <v>3</v>
      </c>
      <c r="B865" s="491" t="s">
        <v>15</v>
      </c>
      <c r="C865" s="643"/>
      <c r="D865" s="643"/>
      <c r="E865" s="677">
        <f t="shared" ref="E865:G867" si="52">SUM(E866)</f>
        <v>120000</v>
      </c>
      <c r="F865" s="510">
        <f t="shared" si="52"/>
        <v>18000</v>
      </c>
      <c r="G865" s="554">
        <f t="shared" si="52"/>
        <v>138000</v>
      </c>
    </row>
    <row r="866" spans="1:7" x14ac:dyDescent="0.25">
      <c r="A866" s="411">
        <v>37</v>
      </c>
      <c r="B866" s="411" t="s">
        <v>392</v>
      </c>
      <c r="C866" s="440">
        <v>108000</v>
      </c>
      <c r="D866" s="440">
        <v>-30000</v>
      </c>
      <c r="E866" s="544">
        <f t="shared" si="52"/>
        <v>120000</v>
      </c>
      <c r="F866" s="510">
        <f t="shared" si="52"/>
        <v>18000</v>
      </c>
      <c r="G866" s="544">
        <f t="shared" si="52"/>
        <v>138000</v>
      </c>
    </row>
    <row r="867" spans="1:7" x14ac:dyDescent="0.25">
      <c r="A867" s="411">
        <v>372</v>
      </c>
      <c r="B867" s="411" t="s">
        <v>393</v>
      </c>
      <c r="C867" s="440">
        <v>108000</v>
      </c>
      <c r="D867" s="440">
        <v>-30000</v>
      </c>
      <c r="E867" s="544">
        <f t="shared" si="52"/>
        <v>120000</v>
      </c>
      <c r="F867" s="510">
        <f t="shared" si="52"/>
        <v>18000</v>
      </c>
      <c r="G867" s="544">
        <f t="shared" si="52"/>
        <v>138000</v>
      </c>
    </row>
    <row r="868" spans="1:7" ht="15" customHeight="1" x14ac:dyDescent="0.25">
      <c r="A868" s="434">
        <v>3721</v>
      </c>
      <c r="B868" s="434" t="s">
        <v>394</v>
      </c>
      <c r="C868" s="441">
        <v>108000</v>
      </c>
      <c r="D868" s="441">
        <v>-30000</v>
      </c>
      <c r="E868" s="565">
        <v>120000</v>
      </c>
      <c r="F868" s="509">
        <v>18000</v>
      </c>
      <c r="G868" s="525">
        <f>E868+F868</f>
        <v>138000</v>
      </c>
    </row>
    <row r="869" spans="1:7" ht="30" customHeight="1" x14ac:dyDescent="0.25">
      <c r="A869" s="977" t="s">
        <v>532</v>
      </c>
      <c r="B869" s="978"/>
      <c r="C869" s="711">
        <v>108000</v>
      </c>
      <c r="D869" s="711">
        <v>-30000</v>
      </c>
      <c r="E869" s="709">
        <f>E865</f>
        <v>120000</v>
      </c>
      <c r="F869" s="709">
        <f>F865</f>
        <v>18000</v>
      </c>
      <c r="G869" s="709">
        <f>G865</f>
        <v>138000</v>
      </c>
    </row>
    <row r="870" spans="1:7" ht="15" customHeight="1" x14ac:dyDescent="0.25">
      <c r="A870" s="383">
        <v>3</v>
      </c>
      <c r="B870" s="491" t="s">
        <v>15</v>
      </c>
      <c r="C870" s="442"/>
      <c r="D870" s="442"/>
      <c r="E870" s="564">
        <f t="shared" ref="E870:G872" si="53">SUM(E871)</f>
        <v>4500</v>
      </c>
      <c r="F870" s="510">
        <f t="shared" si="53"/>
        <v>-4500</v>
      </c>
      <c r="G870" s="564">
        <f t="shared" si="53"/>
        <v>0</v>
      </c>
    </row>
    <row r="871" spans="1:7" x14ac:dyDescent="0.25">
      <c r="A871" s="411">
        <v>37</v>
      </c>
      <c r="B871" s="411" t="s">
        <v>392</v>
      </c>
      <c r="C871" s="442"/>
      <c r="D871" s="442"/>
      <c r="E871" s="564">
        <f t="shared" si="53"/>
        <v>4500</v>
      </c>
      <c r="F871" s="510">
        <f t="shared" si="53"/>
        <v>-4500</v>
      </c>
      <c r="G871" s="564">
        <f t="shared" si="53"/>
        <v>0</v>
      </c>
    </row>
    <row r="872" spans="1:7" x14ac:dyDescent="0.25">
      <c r="A872" s="411">
        <v>372</v>
      </c>
      <c r="B872" s="411" t="s">
        <v>393</v>
      </c>
      <c r="C872" s="442"/>
      <c r="D872" s="442"/>
      <c r="E872" s="564">
        <f t="shared" si="53"/>
        <v>4500</v>
      </c>
      <c r="F872" s="510">
        <f t="shared" si="53"/>
        <v>-4500</v>
      </c>
      <c r="G872" s="564">
        <f t="shared" si="53"/>
        <v>0</v>
      </c>
    </row>
    <row r="873" spans="1:7" ht="15" customHeight="1" x14ac:dyDescent="0.25">
      <c r="A873" s="434">
        <v>3721</v>
      </c>
      <c r="B873" s="434" t="s">
        <v>394</v>
      </c>
      <c r="C873" s="442"/>
      <c r="D873" s="442"/>
      <c r="E873" s="565">
        <v>4500</v>
      </c>
      <c r="F873" s="509">
        <v>-4500</v>
      </c>
      <c r="G873" s="547">
        <f>E873+F873</f>
        <v>0</v>
      </c>
    </row>
    <row r="874" spans="1:7" ht="30" customHeight="1" x14ac:dyDescent="0.25">
      <c r="A874" s="979" t="s">
        <v>543</v>
      </c>
      <c r="B874" s="980"/>
      <c r="C874" s="702">
        <v>108000</v>
      </c>
      <c r="D874" s="702">
        <v>-30000</v>
      </c>
      <c r="E874" s="703">
        <f>E870</f>
        <v>4500</v>
      </c>
      <c r="F874" s="703">
        <f>F870</f>
        <v>-4500</v>
      </c>
      <c r="G874" s="703">
        <f>G870</f>
        <v>0</v>
      </c>
    </row>
    <row r="875" spans="1:7" ht="30" x14ac:dyDescent="0.25">
      <c r="A875" s="426" t="s">
        <v>395</v>
      </c>
      <c r="B875" s="426" t="s">
        <v>396</v>
      </c>
      <c r="C875" s="433">
        <v>145000</v>
      </c>
      <c r="D875" s="433">
        <v>0</v>
      </c>
      <c r="E875" s="563">
        <f>E881</f>
        <v>165000</v>
      </c>
      <c r="F875" s="563">
        <f>F881</f>
        <v>41700</v>
      </c>
      <c r="G875" s="563">
        <f>G881</f>
        <v>206700</v>
      </c>
    </row>
    <row r="876" spans="1:7" x14ac:dyDescent="0.25">
      <c r="A876" s="383">
        <v>3</v>
      </c>
      <c r="B876" s="491" t="s">
        <v>15</v>
      </c>
      <c r="C876" s="643"/>
      <c r="D876" s="643"/>
      <c r="E876" s="677">
        <f t="shared" ref="E876:G877" si="54">SUM(E877)</f>
        <v>165000</v>
      </c>
      <c r="F876" s="510">
        <f t="shared" si="54"/>
        <v>41700</v>
      </c>
      <c r="G876" s="554">
        <f t="shared" si="54"/>
        <v>206700</v>
      </c>
    </row>
    <row r="877" spans="1:7" x14ac:dyDescent="0.25">
      <c r="A877" s="411">
        <v>37</v>
      </c>
      <c r="B877" s="411" t="s">
        <v>397</v>
      </c>
      <c r="C877" s="440">
        <v>145000</v>
      </c>
      <c r="D877" s="440">
        <v>0</v>
      </c>
      <c r="E877" s="544">
        <f t="shared" si="54"/>
        <v>165000</v>
      </c>
      <c r="F877" s="510">
        <f t="shared" si="54"/>
        <v>41700</v>
      </c>
      <c r="G877" s="544">
        <f t="shared" si="54"/>
        <v>206700</v>
      </c>
    </row>
    <row r="878" spans="1:7" x14ac:dyDescent="0.25">
      <c r="A878" s="411">
        <v>372</v>
      </c>
      <c r="B878" s="411" t="s">
        <v>393</v>
      </c>
      <c r="C878" s="440">
        <v>145000</v>
      </c>
      <c r="D878" s="440">
        <v>0</v>
      </c>
      <c r="E878" s="544">
        <f>SUM(E879:E880)</f>
        <v>165000</v>
      </c>
      <c r="F878" s="510">
        <f>SUM(F879:F880)</f>
        <v>41700</v>
      </c>
      <c r="G878" s="544">
        <f>SUM(G879:G880)</f>
        <v>206700</v>
      </c>
    </row>
    <row r="879" spans="1:7" x14ac:dyDescent="0.25">
      <c r="A879" s="434">
        <v>3721</v>
      </c>
      <c r="B879" s="434" t="s">
        <v>394</v>
      </c>
      <c r="C879" s="441">
        <v>100000</v>
      </c>
      <c r="D879" s="435">
        <v>0</v>
      </c>
      <c r="E879" s="566">
        <v>110000</v>
      </c>
      <c r="F879" s="509">
        <v>5000</v>
      </c>
      <c r="G879" s="547">
        <f>E879+F879</f>
        <v>115000</v>
      </c>
    </row>
    <row r="880" spans="1:7" ht="15" customHeight="1" x14ac:dyDescent="0.25">
      <c r="A880" s="434">
        <v>3722</v>
      </c>
      <c r="B880" s="434" t="s">
        <v>398</v>
      </c>
      <c r="C880" s="441">
        <v>45000</v>
      </c>
      <c r="D880" s="435">
        <v>0</v>
      </c>
      <c r="E880" s="566">
        <v>55000</v>
      </c>
      <c r="F880" s="509">
        <v>36700</v>
      </c>
      <c r="G880" s="547">
        <f>E880++F880</f>
        <v>91700</v>
      </c>
    </row>
    <row r="881" spans="1:8" ht="30" customHeight="1" x14ac:dyDescent="0.25">
      <c r="A881" s="977" t="s">
        <v>532</v>
      </c>
      <c r="B881" s="978"/>
      <c r="C881" s="711">
        <v>145000</v>
      </c>
      <c r="D881" s="711">
        <v>0</v>
      </c>
      <c r="E881" s="709">
        <f>E876</f>
        <v>165000</v>
      </c>
      <c r="F881" s="709">
        <f>F876</f>
        <v>41700</v>
      </c>
      <c r="G881" s="709">
        <f>G876</f>
        <v>206700</v>
      </c>
    </row>
    <row r="882" spans="1:8" x14ac:dyDescent="0.25">
      <c r="A882" s="1036"/>
      <c r="B882" s="1037"/>
      <c r="C882" s="1037"/>
      <c r="D882" s="1037"/>
      <c r="E882" s="1037"/>
      <c r="F882" s="1037"/>
      <c r="G882" s="1038"/>
    </row>
    <row r="883" spans="1:8" x14ac:dyDescent="0.25">
      <c r="A883" s="1039"/>
      <c r="B883" s="1040"/>
      <c r="C883" s="1040"/>
      <c r="D883" s="1040"/>
      <c r="E883" s="1040"/>
      <c r="F883" s="1040"/>
      <c r="G883" s="1041"/>
    </row>
    <row r="884" spans="1:8" ht="36" x14ac:dyDescent="0.25">
      <c r="A884" s="443" t="s">
        <v>399</v>
      </c>
      <c r="B884" s="443" t="s">
        <v>400</v>
      </c>
      <c r="C884" s="444">
        <v>1751100</v>
      </c>
      <c r="D884" s="444">
        <v>20000</v>
      </c>
      <c r="E884" s="592">
        <f>E886</f>
        <v>1960010</v>
      </c>
      <c r="F884" s="592">
        <f>F886</f>
        <v>160803.03999999998</v>
      </c>
      <c r="G884" s="592">
        <f>G886:H886</f>
        <v>2120813.04</v>
      </c>
    </row>
    <row r="885" spans="1:8" x14ac:dyDescent="0.25">
      <c r="A885" s="1042"/>
      <c r="B885" s="1043"/>
      <c r="C885" s="1043"/>
      <c r="D885" s="1043"/>
      <c r="E885" s="1043"/>
      <c r="F885" s="1043"/>
      <c r="G885" s="1044"/>
    </row>
    <row r="886" spans="1:8" ht="31.5" x14ac:dyDescent="0.25">
      <c r="A886" s="427" t="s">
        <v>401</v>
      </c>
      <c r="B886" s="427" t="s">
        <v>400</v>
      </c>
      <c r="C886" s="445">
        <v>1751100</v>
      </c>
      <c r="D886" s="445">
        <v>20000</v>
      </c>
      <c r="E886" s="593">
        <f>E888+E949+E973</f>
        <v>1960010</v>
      </c>
      <c r="F886" s="593">
        <f>F888+F949+F973</f>
        <v>160803.03999999998</v>
      </c>
      <c r="G886" s="593">
        <f>G888+G949+G973</f>
        <v>2120813.04</v>
      </c>
    </row>
    <row r="887" spans="1:8" x14ac:dyDescent="0.25">
      <c r="A887" s="1045"/>
      <c r="B887" s="1046"/>
      <c r="C887" s="1046"/>
      <c r="D887" s="1046"/>
      <c r="E887" s="1046"/>
      <c r="F887" s="1046"/>
      <c r="G887" s="1047"/>
    </row>
    <row r="888" spans="1:8" ht="30" x14ac:dyDescent="0.25">
      <c r="A888" s="428" t="s">
        <v>402</v>
      </c>
      <c r="B888" s="428" t="s">
        <v>403</v>
      </c>
      <c r="C888" s="446">
        <v>1325800</v>
      </c>
      <c r="D888" s="446">
        <v>0</v>
      </c>
      <c r="E888" s="594">
        <f>E901+E906+E943+E948</f>
        <v>1480040</v>
      </c>
      <c r="F888" s="594">
        <f>F901+F906+F943+F948</f>
        <v>214801</v>
      </c>
      <c r="G888" s="594">
        <f>G901+G906+G943+G948</f>
        <v>1694841</v>
      </c>
    </row>
    <row r="889" spans="1:8" x14ac:dyDescent="0.25">
      <c r="A889" s="383">
        <v>3</v>
      </c>
      <c r="B889" s="491" t="s">
        <v>15</v>
      </c>
      <c r="C889" s="667"/>
      <c r="D889" s="667"/>
      <c r="E889" s="669">
        <f>E890+E897</f>
        <v>1345000</v>
      </c>
      <c r="F889" s="510">
        <f>F890+F897</f>
        <v>95500</v>
      </c>
      <c r="G889" s="554">
        <f>G890+G897</f>
        <v>1440500</v>
      </c>
      <c r="H889" s="550"/>
    </row>
    <row r="890" spans="1:8" x14ac:dyDescent="0.25">
      <c r="A890" s="393">
        <v>31</v>
      </c>
      <c r="B890" s="393" t="s">
        <v>283</v>
      </c>
      <c r="C890" s="405">
        <v>1218000</v>
      </c>
      <c r="D890" s="405">
        <v>0</v>
      </c>
      <c r="E890" s="555">
        <f>E891+E893+E895</f>
        <v>1345000</v>
      </c>
      <c r="F890" s="510">
        <f>F891+F893+F895</f>
        <v>56500</v>
      </c>
      <c r="G890" s="555">
        <f>G891+G893+G895</f>
        <v>1401500</v>
      </c>
    </row>
    <row r="891" spans="1:8" x14ac:dyDescent="0.25">
      <c r="A891" s="393">
        <v>311</v>
      </c>
      <c r="B891" s="393" t="s">
        <v>90</v>
      </c>
      <c r="C891" s="405">
        <v>1047000</v>
      </c>
      <c r="D891" s="405">
        <v>0</v>
      </c>
      <c r="E891" s="555">
        <f>SUM(E892)</f>
        <v>1150000</v>
      </c>
      <c r="F891" s="510">
        <f>SUM(F892)</f>
        <v>22500</v>
      </c>
      <c r="G891" s="555">
        <f>G892</f>
        <v>1172500</v>
      </c>
    </row>
    <row r="892" spans="1:8" x14ac:dyDescent="0.25">
      <c r="A892" s="389">
        <v>3111</v>
      </c>
      <c r="B892" s="389" t="s">
        <v>292</v>
      </c>
      <c r="C892" s="390">
        <v>1047000</v>
      </c>
      <c r="D892" s="391">
        <v>0</v>
      </c>
      <c r="E892" s="542">
        <v>1150000</v>
      </c>
      <c r="F892" s="509">
        <v>22500</v>
      </c>
      <c r="G892" s="547">
        <f>E892+F892</f>
        <v>1172500</v>
      </c>
    </row>
    <row r="893" spans="1:8" x14ac:dyDescent="0.25">
      <c r="A893" s="393">
        <v>312</v>
      </c>
      <c r="B893" s="393" t="s">
        <v>93</v>
      </c>
      <c r="C893" s="405">
        <v>15000</v>
      </c>
      <c r="D893" s="405">
        <v>0</v>
      </c>
      <c r="E893" s="555">
        <f>SUM(E894)</f>
        <v>23000</v>
      </c>
      <c r="F893" s="510">
        <f>SUM(F894)</f>
        <v>12000</v>
      </c>
      <c r="G893" s="555">
        <f>G894</f>
        <v>35000</v>
      </c>
    </row>
    <row r="894" spans="1:8" x14ac:dyDescent="0.25">
      <c r="A894" s="389">
        <v>3121</v>
      </c>
      <c r="B894" s="389" t="s">
        <v>93</v>
      </c>
      <c r="C894" s="390">
        <v>15000</v>
      </c>
      <c r="D894" s="391">
        <v>0</v>
      </c>
      <c r="E894" s="542">
        <v>23000</v>
      </c>
      <c r="F894" s="509">
        <v>12000</v>
      </c>
      <c r="G894" s="547">
        <f>E894+F894</f>
        <v>35000</v>
      </c>
    </row>
    <row r="895" spans="1:8" x14ac:dyDescent="0.25">
      <c r="A895" s="393">
        <v>313</v>
      </c>
      <c r="B895" s="393" t="s">
        <v>97</v>
      </c>
      <c r="C895" s="405">
        <v>156000</v>
      </c>
      <c r="D895" s="405">
        <v>0</v>
      </c>
      <c r="E895" s="555">
        <f>SUM(E896)</f>
        <v>172000</v>
      </c>
      <c r="F895" s="510">
        <f>SUM(F896)</f>
        <v>22000</v>
      </c>
      <c r="G895" s="555">
        <f>SUM(G896)</f>
        <v>194000</v>
      </c>
    </row>
    <row r="896" spans="1:8" x14ac:dyDescent="0.25">
      <c r="A896" s="389">
        <v>3132</v>
      </c>
      <c r="B896" s="389" t="s">
        <v>404</v>
      </c>
      <c r="C896" s="390">
        <v>156000</v>
      </c>
      <c r="D896" s="391">
        <v>0</v>
      </c>
      <c r="E896" s="542">
        <v>172000</v>
      </c>
      <c r="F896" s="509">
        <v>22000</v>
      </c>
      <c r="G896" s="547">
        <f>E896+F896</f>
        <v>194000</v>
      </c>
    </row>
    <row r="897" spans="1:7" x14ac:dyDescent="0.25">
      <c r="A897" s="393">
        <v>32</v>
      </c>
      <c r="B897" s="393" t="s">
        <v>284</v>
      </c>
      <c r="C897" s="390"/>
      <c r="D897" s="391"/>
      <c r="E897" s="555">
        <f>SUM(E898)</f>
        <v>0</v>
      </c>
      <c r="F897" s="510">
        <f>F898</f>
        <v>39000</v>
      </c>
      <c r="G897" s="554">
        <f>SUM(G898)</f>
        <v>39000</v>
      </c>
    </row>
    <row r="898" spans="1:7" x14ac:dyDescent="0.25">
      <c r="A898" s="393">
        <v>323</v>
      </c>
      <c r="B898" s="393" t="s">
        <v>113</v>
      </c>
      <c r="C898" s="390"/>
      <c r="D898" s="391"/>
      <c r="E898" s="555">
        <f>SUM(E899)</f>
        <v>0</v>
      </c>
      <c r="F898" s="510">
        <f>SUM(F899:F900)</f>
        <v>39000</v>
      </c>
      <c r="G898" s="554">
        <f>SUM(G899:G900)</f>
        <v>39000</v>
      </c>
    </row>
    <row r="899" spans="1:7" x14ac:dyDescent="0.25">
      <c r="A899" s="389">
        <v>3237</v>
      </c>
      <c r="B899" s="389" t="s">
        <v>119</v>
      </c>
      <c r="C899" s="390"/>
      <c r="D899" s="391"/>
      <c r="E899" s="542">
        <v>0</v>
      </c>
      <c r="F899" s="509">
        <v>36000</v>
      </c>
      <c r="G899" s="547">
        <f>E899+F899</f>
        <v>36000</v>
      </c>
    </row>
    <row r="900" spans="1:7" x14ac:dyDescent="0.25">
      <c r="A900" s="389">
        <v>3239</v>
      </c>
      <c r="B900" s="389" t="s">
        <v>121</v>
      </c>
      <c r="C900" s="390">
        <v>15000</v>
      </c>
      <c r="D900" s="390">
        <v>0</v>
      </c>
      <c r="E900" s="542">
        <v>0</v>
      </c>
      <c r="F900" s="509">
        <v>3000</v>
      </c>
      <c r="G900" s="542">
        <f>E900+F900</f>
        <v>3000</v>
      </c>
    </row>
    <row r="901" spans="1:7" ht="30" customHeight="1" x14ac:dyDescent="0.25">
      <c r="A901" s="977" t="s">
        <v>532</v>
      </c>
      <c r="B901" s="978"/>
      <c r="C901" s="711">
        <v>1233000</v>
      </c>
      <c r="D901" s="711">
        <v>0</v>
      </c>
      <c r="E901" s="709">
        <f>E889</f>
        <v>1345000</v>
      </c>
      <c r="F901" s="709">
        <f>F889</f>
        <v>95500</v>
      </c>
      <c r="G901" s="709">
        <f>G889</f>
        <v>1440500</v>
      </c>
    </row>
    <row r="902" spans="1:7" ht="15" customHeight="1" x14ac:dyDescent="0.25">
      <c r="A902" s="383">
        <v>3</v>
      </c>
      <c r="B902" s="491" t="s">
        <v>15</v>
      </c>
      <c r="C902" s="488"/>
      <c r="D902" s="488"/>
      <c r="E902" s="510">
        <f t="shared" ref="E902:G904" si="55">SUM(E903)</f>
        <v>0</v>
      </c>
      <c r="F902" s="510">
        <f t="shared" si="55"/>
        <v>0.3</v>
      </c>
      <c r="G902" s="510">
        <f t="shared" si="55"/>
        <v>0.3</v>
      </c>
    </row>
    <row r="903" spans="1:7" ht="15" customHeight="1" x14ac:dyDescent="0.25">
      <c r="A903" s="393">
        <v>32</v>
      </c>
      <c r="B903" s="393" t="s">
        <v>284</v>
      </c>
      <c r="C903" s="488"/>
      <c r="D903" s="488"/>
      <c r="E903" s="510">
        <f t="shared" si="55"/>
        <v>0</v>
      </c>
      <c r="F903" s="510">
        <f t="shared" si="55"/>
        <v>0.3</v>
      </c>
      <c r="G903" s="510">
        <f t="shared" si="55"/>
        <v>0.3</v>
      </c>
    </row>
    <row r="904" spans="1:7" ht="15" customHeight="1" x14ac:dyDescent="0.25">
      <c r="A904" s="393">
        <v>329</v>
      </c>
      <c r="B904" s="393" t="s">
        <v>122</v>
      </c>
      <c r="C904" s="488"/>
      <c r="D904" s="488"/>
      <c r="E904" s="510">
        <f t="shared" si="55"/>
        <v>0</v>
      </c>
      <c r="F904" s="510">
        <f t="shared" si="55"/>
        <v>0.3</v>
      </c>
      <c r="G904" s="510">
        <f t="shared" si="55"/>
        <v>0.3</v>
      </c>
    </row>
    <row r="905" spans="1:7" ht="15" customHeight="1" x14ac:dyDescent="0.25">
      <c r="A905" s="395">
        <v>3292</v>
      </c>
      <c r="B905" s="490" t="s">
        <v>546</v>
      </c>
      <c r="C905" s="394"/>
      <c r="D905" s="394"/>
      <c r="E905" s="606">
        <v>0</v>
      </c>
      <c r="F905" s="606">
        <v>0.3</v>
      </c>
      <c r="G905" s="606">
        <f>E905+F905</f>
        <v>0.3</v>
      </c>
    </row>
    <row r="906" spans="1:7" ht="30" customHeight="1" x14ac:dyDescent="0.25">
      <c r="A906" s="981" t="s">
        <v>545</v>
      </c>
      <c r="B906" s="982"/>
      <c r="C906" s="736"/>
      <c r="D906" s="736"/>
      <c r="E906" s="737">
        <f>E902</f>
        <v>0</v>
      </c>
      <c r="F906" s="737">
        <f>F902</f>
        <v>0.3</v>
      </c>
      <c r="G906" s="737">
        <f>G902</f>
        <v>0.3</v>
      </c>
    </row>
    <row r="907" spans="1:7" x14ac:dyDescent="0.25">
      <c r="A907" s="383">
        <v>3</v>
      </c>
      <c r="B907" s="491" t="s">
        <v>15</v>
      </c>
      <c r="C907" s="488"/>
      <c r="D907" s="488"/>
      <c r="E907" s="630">
        <f>E908+E913+E933</f>
        <v>135040</v>
      </c>
      <c r="F907" s="630">
        <f>F908+F913+F933</f>
        <v>91380.7</v>
      </c>
      <c r="G907" s="630">
        <f>G908+G913+G933</f>
        <v>226420.7</v>
      </c>
    </row>
    <row r="908" spans="1:7" x14ac:dyDescent="0.25">
      <c r="A908" s="393">
        <v>31</v>
      </c>
      <c r="B908" s="393" t="s">
        <v>283</v>
      </c>
      <c r="C908" s="488"/>
      <c r="D908" s="488"/>
      <c r="E908" s="630">
        <f>E909+E911</f>
        <v>0</v>
      </c>
      <c r="F908" s="630">
        <f>F909+F911</f>
        <v>60450</v>
      </c>
      <c r="G908" s="630">
        <f>G909+G911</f>
        <v>60450</v>
      </c>
    </row>
    <row r="909" spans="1:7" x14ac:dyDescent="0.25">
      <c r="A909" s="393">
        <v>311</v>
      </c>
      <c r="B909" s="393" t="s">
        <v>90</v>
      </c>
      <c r="C909" s="488"/>
      <c r="D909" s="488"/>
      <c r="E909" s="630">
        <f>SUM(E910)</f>
        <v>0</v>
      </c>
      <c r="F909" s="630">
        <f>SUM(F910)</f>
        <v>51900</v>
      </c>
      <c r="G909" s="630">
        <f>SUM(G910)</f>
        <v>51900</v>
      </c>
    </row>
    <row r="910" spans="1:7" x14ac:dyDescent="0.25">
      <c r="A910" s="673">
        <v>3111</v>
      </c>
      <c r="B910" s="673" t="s">
        <v>292</v>
      </c>
      <c r="C910" s="628"/>
      <c r="D910" s="628"/>
      <c r="E910" s="606">
        <v>0</v>
      </c>
      <c r="F910" s="606">
        <v>51900</v>
      </c>
      <c r="G910" s="606">
        <f>E910+F910</f>
        <v>51900</v>
      </c>
    </row>
    <row r="911" spans="1:7" x14ac:dyDescent="0.25">
      <c r="A911" s="393">
        <v>313</v>
      </c>
      <c r="B911" s="393" t="s">
        <v>97</v>
      </c>
      <c r="C911" s="488"/>
      <c r="D911" s="488"/>
      <c r="E911" s="630">
        <f>SUM(E912)</f>
        <v>0</v>
      </c>
      <c r="F911" s="630">
        <f>SUM(F912)</f>
        <v>8550</v>
      </c>
      <c r="G911" s="630">
        <f>SUM(G912)</f>
        <v>8550</v>
      </c>
    </row>
    <row r="912" spans="1:7" x14ac:dyDescent="0.25">
      <c r="A912" s="389">
        <v>3132</v>
      </c>
      <c r="B912" s="389" t="s">
        <v>404</v>
      </c>
      <c r="C912" s="488"/>
      <c r="D912" s="488"/>
      <c r="E912" s="606">
        <v>0</v>
      </c>
      <c r="F912" s="606">
        <v>8550</v>
      </c>
      <c r="G912" s="606">
        <f>E912+F912</f>
        <v>8550</v>
      </c>
    </row>
    <row r="913" spans="1:7" x14ac:dyDescent="0.25">
      <c r="A913" s="393">
        <v>32</v>
      </c>
      <c r="B913" s="393" t="s">
        <v>284</v>
      </c>
      <c r="C913" s="405">
        <v>87800</v>
      </c>
      <c r="D913" s="405">
        <v>0</v>
      </c>
      <c r="E913" s="610">
        <f>E914+E919+E923+E930</f>
        <v>130330</v>
      </c>
      <c r="F913" s="630">
        <f>F914+F919+F923+F930</f>
        <v>31130.7</v>
      </c>
      <c r="G913" s="610">
        <f>G914+G919+G923+G930</f>
        <v>161460.70000000001</v>
      </c>
    </row>
    <row r="914" spans="1:7" x14ac:dyDescent="0.25">
      <c r="A914" s="393">
        <v>321</v>
      </c>
      <c r="B914" s="393" t="s">
        <v>296</v>
      </c>
      <c r="C914" s="405">
        <v>14000</v>
      </c>
      <c r="D914" s="405">
        <v>0</v>
      </c>
      <c r="E914" s="610">
        <f>SUM(E915:E918)</f>
        <v>36600</v>
      </c>
      <c r="F914" s="630">
        <f>SUM(F915:F918)</f>
        <v>14761</v>
      </c>
      <c r="G914" s="610">
        <f>SUM(G915:G918)</f>
        <v>51361</v>
      </c>
    </row>
    <row r="915" spans="1:7" x14ac:dyDescent="0.25">
      <c r="A915" s="389">
        <v>3211</v>
      </c>
      <c r="B915" s="389" t="s">
        <v>102</v>
      </c>
      <c r="C915" s="390">
        <v>4000</v>
      </c>
      <c r="D915" s="391">
        <v>0</v>
      </c>
      <c r="E915" s="633">
        <v>500</v>
      </c>
      <c r="F915" s="606">
        <v>1461</v>
      </c>
      <c r="G915" s="634">
        <f>E915+F915</f>
        <v>1961</v>
      </c>
    </row>
    <row r="916" spans="1:7" x14ac:dyDescent="0.25">
      <c r="A916" s="389">
        <v>3212</v>
      </c>
      <c r="B916" s="389" t="s">
        <v>548</v>
      </c>
      <c r="C916" s="390"/>
      <c r="D916" s="391"/>
      <c r="E916" s="633">
        <v>22000</v>
      </c>
      <c r="F916" s="606">
        <v>18900</v>
      </c>
      <c r="G916" s="634">
        <f>E916+F916</f>
        <v>40900</v>
      </c>
    </row>
    <row r="917" spans="1:7" x14ac:dyDescent="0.25">
      <c r="A917" s="389">
        <v>3213</v>
      </c>
      <c r="B917" s="389" t="s">
        <v>104</v>
      </c>
      <c r="C917" s="390">
        <v>10000</v>
      </c>
      <c r="D917" s="391">
        <v>0</v>
      </c>
      <c r="E917" s="633">
        <v>10000</v>
      </c>
      <c r="F917" s="606">
        <v>-2400</v>
      </c>
      <c r="G917" s="634">
        <f>E917+F917</f>
        <v>7600</v>
      </c>
    </row>
    <row r="918" spans="1:7" x14ac:dyDescent="0.25">
      <c r="A918" s="389">
        <v>3214</v>
      </c>
      <c r="B918" s="389" t="s">
        <v>549</v>
      </c>
      <c r="C918" s="390"/>
      <c r="D918" s="391"/>
      <c r="E918" s="633">
        <v>4100</v>
      </c>
      <c r="F918" s="606">
        <v>-3200</v>
      </c>
      <c r="G918" s="634">
        <f>E918+F918</f>
        <v>900</v>
      </c>
    </row>
    <row r="919" spans="1:7" x14ac:dyDescent="0.25">
      <c r="A919" s="393">
        <v>322</v>
      </c>
      <c r="B919" s="393" t="s">
        <v>106</v>
      </c>
      <c r="C919" s="405">
        <v>17000</v>
      </c>
      <c r="D919" s="405">
        <v>0</v>
      </c>
      <c r="E919" s="610">
        <f>SUM(E920:E922)</f>
        <v>32600</v>
      </c>
      <c r="F919" s="630">
        <f>SUM(F920:F922)</f>
        <v>24100</v>
      </c>
      <c r="G919" s="610">
        <f>SUM(G920:G922)</f>
        <v>56700</v>
      </c>
    </row>
    <row r="920" spans="1:7" x14ac:dyDescent="0.25">
      <c r="A920" s="389">
        <v>3221</v>
      </c>
      <c r="B920" s="389" t="s">
        <v>306</v>
      </c>
      <c r="C920" s="390">
        <v>14000</v>
      </c>
      <c r="D920" s="391">
        <v>0</v>
      </c>
      <c r="E920" s="633">
        <v>18600</v>
      </c>
      <c r="F920" s="606">
        <v>3400</v>
      </c>
      <c r="G920" s="634">
        <f>E920+F920</f>
        <v>22000</v>
      </c>
    </row>
    <row r="921" spans="1:7" x14ac:dyDescent="0.25">
      <c r="A921" s="389">
        <v>3225</v>
      </c>
      <c r="B921" s="389" t="s">
        <v>415</v>
      </c>
      <c r="C921" s="390"/>
      <c r="D921" s="391"/>
      <c r="E921" s="633">
        <v>9500</v>
      </c>
      <c r="F921" s="606">
        <v>22500</v>
      </c>
      <c r="G921" s="634">
        <f>E921+F921</f>
        <v>32000</v>
      </c>
    </row>
    <row r="922" spans="1:7" x14ac:dyDescent="0.25">
      <c r="A922" s="389">
        <v>3227</v>
      </c>
      <c r="B922" s="389" t="s">
        <v>406</v>
      </c>
      <c r="C922" s="390">
        <v>3000</v>
      </c>
      <c r="D922" s="391">
        <v>0</v>
      </c>
      <c r="E922" s="633">
        <v>4500</v>
      </c>
      <c r="F922" s="606">
        <v>-1800</v>
      </c>
      <c r="G922" s="634">
        <f>E922+F922</f>
        <v>2700</v>
      </c>
    </row>
    <row r="923" spans="1:7" x14ac:dyDescent="0.25">
      <c r="A923" s="393">
        <v>323</v>
      </c>
      <c r="B923" s="393" t="s">
        <v>113</v>
      </c>
      <c r="C923" s="405">
        <v>55000</v>
      </c>
      <c r="D923" s="405">
        <v>0</v>
      </c>
      <c r="E923" s="610">
        <f>SUM(E924:E928)</f>
        <v>60430</v>
      </c>
      <c r="F923" s="630">
        <f>SUM(F924:F929)</f>
        <v>-12930</v>
      </c>
      <c r="G923" s="610">
        <f>SUM(G924:G929)</f>
        <v>47500</v>
      </c>
    </row>
    <row r="924" spans="1:7" x14ac:dyDescent="0.25">
      <c r="A924" s="389">
        <v>3231</v>
      </c>
      <c r="B924" s="389" t="s">
        <v>307</v>
      </c>
      <c r="C924" s="390">
        <v>8000</v>
      </c>
      <c r="D924" s="391">
        <v>0</v>
      </c>
      <c r="E924" s="633">
        <v>5860</v>
      </c>
      <c r="F924" s="606">
        <v>840</v>
      </c>
      <c r="G924" s="634">
        <f t="shared" ref="G924:G929" si="56">E924+F924</f>
        <v>6700</v>
      </c>
    </row>
    <row r="925" spans="1:7" x14ac:dyDescent="0.25">
      <c r="A925" s="389">
        <v>3235</v>
      </c>
      <c r="B925" s="389" t="s">
        <v>551</v>
      </c>
      <c r="C925" s="390"/>
      <c r="D925" s="391"/>
      <c r="E925" s="633">
        <v>0</v>
      </c>
      <c r="F925" s="606">
        <v>300</v>
      </c>
      <c r="G925" s="634">
        <f t="shared" si="56"/>
        <v>300</v>
      </c>
    </row>
    <row r="926" spans="1:7" x14ac:dyDescent="0.25">
      <c r="A926" s="389">
        <v>3236</v>
      </c>
      <c r="B926" s="389" t="s">
        <v>302</v>
      </c>
      <c r="C926" s="390">
        <v>16000</v>
      </c>
      <c r="D926" s="391">
        <v>0</v>
      </c>
      <c r="E926" s="633">
        <v>17650</v>
      </c>
      <c r="F926" s="606">
        <v>-8950</v>
      </c>
      <c r="G926" s="634">
        <f t="shared" si="56"/>
        <v>8700</v>
      </c>
    </row>
    <row r="927" spans="1:7" x14ac:dyDescent="0.25">
      <c r="A927" s="389">
        <v>3237</v>
      </c>
      <c r="B927" s="389" t="s">
        <v>119</v>
      </c>
      <c r="C927" s="390">
        <v>30000</v>
      </c>
      <c r="D927" s="391">
        <v>0</v>
      </c>
      <c r="E927" s="633">
        <v>34920</v>
      </c>
      <c r="F927" s="606">
        <v>-34920</v>
      </c>
      <c r="G927" s="634">
        <f t="shared" si="56"/>
        <v>0</v>
      </c>
    </row>
    <row r="928" spans="1:7" x14ac:dyDescent="0.25">
      <c r="A928" s="389">
        <v>3238</v>
      </c>
      <c r="B928" s="389" t="s">
        <v>120</v>
      </c>
      <c r="C928" s="390">
        <v>1000</v>
      </c>
      <c r="D928" s="391">
        <v>0</v>
      </c>
      <c r="E928" s="633">
        <v>2000</v>
      </c>
      <c r="F928" s="606">
        <v>26800</v>
      </c>
      <c r="G928" s="634">
        <f t="shared" si="56"/>
        <v>28800</v>
      </c>
    </row>
    <row r="929" spans="1:7" x14ac:dyDescent="0.25">
      <c r="A929" s="389">
        <v>3239</v>
      </c>
      <c r="B929" s="389" t="s">
        <v>121</v>
      </c>
      <c r="C929" s="390"/>
      <c r="D929" s="391"/>
      <c r="E929" s="633">
        <v>0</v>
      </c>
      <c r="F929" s="606">
        <v>3000</v>
      </c>
      <c r="G929" s="634">
        <f t="shared" si="56"/>
        <v>3000</v>
      </c>
    </row>
    <row r="930" spans="1:7" x14ac:dyDescent="0.25">
      <c r="A930" s="393">
        <v>329</v>
      </c>
      <c r="B930" s="393" t="s">
        <v>122</v>
      </c>
      <c r="C930" s="405">
        <v>1800</v>
      </c>
      <c r="D930" s="405">
        <v>0</v>
      </c>
      <c r="E930" s="610">
        <f>SUM(E931:E932)</f>
        <v>700</v>
      </c>
      <c r="F930" s="630">
        <f>SUM(F931:F932)</f>
        <v>5199.7</v>
      </c>
      <c r="G930" s="610">
        <f>SUM(G931:G932)</f>
        <v>5899.7</v>
      </c>
    </row>
    <row r="931" spans="1:7" x14ac:dyDescent="0.25">
      <c r="A931" s="395">
        <v>3292</v>
      </c>
      <c r="B931" s="490" t="s">
        <v>546</v>
      </c>
      <c r="C931" s="405"/>
      <c r="D931" s="405"/>
      <c r="E931" s="633">
        <v>0</v>
      </c>
      <c r="F931" s="606">
        <v>4999.7</v>
      </c>
      <c r="G931" s="633">
        <f>E931+F931</f>
        <v>4999.7</v>
      </c>
    </row>
    <row r="932" spans="1:7" x14ac:dyDescent="0.25">
      <c r="A932" s="389">
        <v>3293</v>
      </c>
      <c r="B932" s="389" t="s">
        <v>125</v>
      </c>
      <c r="C932" s="390">
        <v>1000</v>
      </c>
      <c r="D932" s="391">
        <v>0</v>
      </c>
      <c r="E932" s="633">
        <v>700</v>
      </c>
      <c r="F932" s="606">
        <v>200</v>
      </c>
      <c r="G932" s="634">
        <f>E932+F932</f>
        <v>900</v>
      </c>
    </row>
    <row r="933" spans="1:7" x14ac:dyDescent="0.25">
      <c r="A933" s="393">
        <v>34</v>
      </c>
      <c r="B933" s="393" t="s">
        <v>303</v>
      </c>
      <c r="C933" s="405">
        <v>4950</v>
      </c>
      <c r="D933" s="405">
        <v>0</v>
      </c>
      <c r="E933" s="610">
        <f>E934</f>
        <v>4710</v>
      </c>
      <c r="F933" s="630">
        <f>F934</f>
        <v>-200</v>
      </c>
      <c r="G933" s="610">
        <f>G934</f>
        <v>4510</v>
      </c>
    </row>
    <row r="934" spans="1:7" x14ac:dyDescent="0.25">
      <c r="A934" s="393">
        <v>343</v>
      </c>
      <c r="B934" s="393" t="s">
        <v>131</v>
      </c>
      <c r="C934" s="405">
        <v>4950</v>
      </c>
      <c r="D934" s="405">
        <v>0</v>
      </c>
      <c r="E934" s="610">
        <f>SUM(E935:E937)</f>
        <v>4710</v>
      </c>
      <c r="F934" s="630">
        <f>SUM(F935:F937)</f>
        <v>-200</v>
      </c>
      <c r="G934" s="610">
        <f>SUM(G935:G937)</f>
        <v>4510</v>
      </c>
    </row>
    <row r="935" spans="1:7" x14ac:dyDescent="0.25">
      <c r="A935" s="389">
        <v>3431</v>
      </c>
      <c r="B935" s="389" t="s">
        <v>407</v>
      </c>
      <c r="C935" s="390">
        <v>3450</v>
      </c>
      <c r="D935" s="391">
        <v>0</v>
      </c>
      <c r="E935" s="633">
        <v>4500</v>
      </c>
      <c r="F935" s="606">
        <v>0</v>
      </c>
      <c r="G935" s="634">
        <f>E935+F935</f>
        <v>4500</v>
      </c>
    </row>
    <row r="936" spans="1:7" x14ac:dyDescent="0.25">
      <c r="A936" s="389">
        <v>3432</v>
      </c>
      <c r="B936" s="389" t="s">
        <v>552</v>
      </c>
      <c r="C936" s="390"/>
      <c r="D936" s="391"/>
      <c r="E936" s="633">
        <v>10</v>
      </c>
      <c r="F936" s="606">
        <v>0</v>
      </c>
      <c r="G936" s="634">
        <f>E936+F936</f>
        <v>10</v>
      </c>
    </row>
    <row r="937" spans="1:7" x14ac:dyDescent="0.25">
      <c r="A937" s="389">
        <v>3434</v>
      </c>
      <c r="B937" s="389" t="s">
        <v>408</v>
      </c>
      <c r="C937" s="390">
        <v>1500</v>
      </c>
      <c r="D937" s="391">
        <v>0</v>
      </c>
      <c r="E937" s="633">
        <v>200</v>
      </c>
      <c r="F937" s="606">
        <v>-200</v>
      </c>
      <c r="G937" s="634">
        <f>E937+F937</f>
        <v>0</v>
      </c>
    </row>
    <row r="938" spans="1:7" x14ac:dyDescent="0.25">
      <c r="A938" s="393">
        <v>4</v>
      </c>
      <c r="B938" s="393" t="s">
        <v>482</v>
      </c>
      <c r="C938" s="390"/>
      <c r="D938" s="391"/>
      <c r="E938" s="610">
        <f>SUM(E939)</f>
        <v>0</v>
      </c>
      <c r="F938" s="630">
        <f>F939</f>
        <v>5420</v>
      </c>
      <c r="G938" s="611">
        <f>SUM(G939)</f>
        <v>5420</v>
      </c>
    </row>
    <row r="939" spans="1:7" x14ac:dyDescent="0.25">
      <c r="A939" s="393">
        <v>42</v>
      </c>
      <c r="B939" s="393" t="s">
        <v>318</v>
      </c>
      <c r="C939" s="390"/>
      <c r="D939" s="391"/>
      <c r="E939" s="610">
        <f>SUM(E940)</f>
        <v>0</v>
      </c>
      <c r="F939" s="630">
        <f>SUM(F940)</f>
        <v>5420</v>
      </c>
      <c r="G939" s="611">
        <f>SUM(G940)</f>
        <v>5420</v>
      </c>
    </row>
    <row r="940" spans="1:7" x14ac:dyDescent="0.25">
      <c r="A940" s="393">
        <v>422</v>
      </c>
      <c r="B940" s="393" t="s">
        <v>153</v>
      </c>
      <c r="C940" s="390"/>
      <c r="D940" s="391"/>
      <c r="E940" s="610">
        <f>SUM(E941)</f>
        <v>0</v>
      </c>
      <c r="F940" s="630">
        <f>SUM(F941)</f>
        <v>5420</v>
      </c>
      <c r="G940" s="611">
        <f>SUM(G941)</f>
        <v>5420</v>
      </c>
    </row>
    <row r="941" spans="1:7" ht="15" customHeight="1" x14ac:dyDescent="0.25">
      <c r="A941" s="389">
        <v>4221</v>
      </c>
      <c r="B941" s="389" t="s">
        <v>553</v>
      </c>
      <c r="C941" s="390"/>
      <c r="D941" s="391"/>
      <c r="E941" s="633">
        <v>0</v>
      </c>
      <c r="F941" s="606">
        <v>5420</v>
      </c>
      <c r="G941" s="634">
        <f>E941+F941</f>
        <v>5420</v>
      </c>
    </row>
    <row r="942" spans="1:7" ht="30" customHeight="1" x14ac:dyDescent="0.25">
      <c r="A942" s="990" t="s">
        <v>547</v>
      </c>
      <c r="B942" s="991"/>
      <c r="C942" s="390"/>
      <c r="D942" s="391"/>
      <c r="E942" s="651">
        <v>0</v>
      </c>
      <c r="F942" s="651">
        <v>47152.74</v>
      </c>
      <c r="G942" s="652">
        <v>42152.74</v>
      </c>
    </row>
    <row r="943" spans="1:7" ht="30" customHeight="1" x14ac:dyDescent="0.25">
      <c r="A943" s="983" t="s">
        <v>489</v>
      </c>
      <c r="B943" s="984"/>
      <c r="C943" s="720">
        <v>92750</v>
      </c>
      <c r="D943" s="720">
        <v>0</v>
      </c>
      <c r="E943" s="721">
        <f>E938+E907</f>
        <v>135040</v>
      </c>
      <c r="F943" s="721">
        <f>F938+F907</f>
        <v>96800.7</v>
      </c>
      <c r="G943" s="721">
        <f>G938+G907</f>
        <v>231840.7</v>
      </c>
    </row>
    <row r="944" spans="1:7" ht="15" customHeight="1" x14ac:dyDescent="0.25">
      <c r="A944" s="383">
        <v>3</v>
      </c>
      <c r="B944" s="491" t="s">
        <v>15</v>
      </c>
      <c r="C944" s="488"/>
      <c r="D944" s="488"/>
      <c r="E944" s="510">
        <f t="shared" ref="E944:G945" si="57">SUM(E945)</f>
        <v>0</v>
      </c>
      <c r="F944" s="510">
        <f t="shared" si="57"/>
        <v>22500</v>
      </c>
      <c r="G944" s="510">
        <f t="shared" si="57"/>
        <v>22500</v>
      </c>
    </row>
    <row r="945" spans="1:7" ht="15" customHeight="1" x14ac:dyDescent="0.25">
      <c r="A945" s="393">
        <v>32</v>
      </c>
      <c r="B945" s="393" t="s">
        <v>284</v>
      </c>
      <c r="C945" s="488"/>
      <c r="D945" s="488"/>
      <c r="E945" s="510">
        <f t="shared" si="57"/>
        <v>0</v>
      </c>
      <c r="F945" s="510">
        <f t="shared" si="57"/>
        <v>22500</v>
      </c>
      <c r="G945" s="510">
        <f t="shared" si="57"/>
        <v>22500</v>
      </c>
    </row>
    <row r="946" spans="1:7" ht="15" customHeight="1" x14ac:dyDescent="0.25">
      <c r="A946" s="393">
        <v>323</v>
      </c>
      <c r="B946" s="393" t="s">
        <v>113</v>
      </c>
      <c r="C946" s="488"/>
      <c r="D946" s="488"/>
      <c r="E946" s="510">
        <f>SUM(E947)</f>
        <v>0</v>
      </c>
      <c r="F946" s="510">
        <f>F947</f>
        <v>22500</v>
      </c>
      <c r="G946" s="510">
        <f>SUM(G947)</f>
        <v>22500</v>
      </c>
    </row>
    <row r="947" spans="1:7" ht="15" customHeight="1" x14ac:dyDescent="0.25">
      <c r="A947" s="389">
        <v>3232</v>
      </c>
      <c r="B947" s="389" t="s">
        <v>550</v>
      </c>
      <c r="C947" s="488"/>
      <c r="D947" s="488"/>
      <c r="E947" s="606">
        <v>0</v>
      </c>
      <c r="F947" s="606">
        <v>22500</v>
      </c>
      <c r="G947" s="606">
        <f>E947+F947</f>
        <v>22500</v>
      </c>
    </row>
    <row r="948" spans="1:7" ht="30" customHeight="1" x14ac:dyDescent="0.25">
      <c r="A948" s="992" t="s">
        <v>544</v>
      </c>
      <c r="B948" s="993"/>
      <c r="C948" s="808">
        <v>50</v>
      </c>
      <c r="D948" s="808">
        <v>0</v>
      </c>
      <c r="E948" s="809">
        <f>E944</f>
        <v>0</v>
      </c>
      <c r="F948" s="809">
        <v>22500</v>
      </c>
      <c r="G948" s="809">
        <f>G944</f>
        <v>22500</v>
      </c>
    </row>
    <row r="949" spans="1:7" ht="30" x14ac:dyDescent="0.25">
      <c r="A949" s="426" t="s">
        <v>409</v>
      </c>
      <c r="B949" s="426" t="s">
        <v>410</v>
      </c>
      <c r="C949" s="433">
        <v>268000</v>
      </c>
      <c r="D949" s="433">
        <v>20000</v>
      </c>
      <c r="E949" s="563">
        <f>E955+E967+E972</f>
        <v>292970</v>
      </c>
      <c r="F949" s="563">
        <f>F955+F967+F972</f>
        <v>16252.039999999994</v>
      </c>
      <c r="G949" s="563">
        <f>G955+G967+G972</f>
        <v>309222.03999999998</v>
      </c>
    </row>
    <row r="950" spans="1:7" x14ac:dyDescent="0.25">
      <c r="A950" s="383">
        <v>3</v>
      </c>
      <c r="B950" s="491" t="s">
        <v>15</v>
      </c>
      <c r="C950" s="643"/>
      <c r="D950" s="643"/>
      <c r="E950" s="544">
        <f t="shared" ref="E950:G951" si="58">SUM(E951)</f>
        <v>65000</v>
      </c>
      <c r="F950" s="510">
        <f t="shared" si="58"/>
        <v>73500</v>
      </c>
      <c r="G950" s="554">
        <f t="shared" si="58"/>
        <v>138500</v>
      </c>
    </row>
    <row r="951" spans="1:7" x14ac:dyDescent="0.25">
      <c r="A951" s="393">
        <v>32</v>
      </c>
      <c r="B951" s="393" t="s">
        <v>284</v>
      </c>
      <c r="C951" s="405">
        <v>80000</v>
      </c>
      <c r="D951" s="405">
        <v>40000</v>
      </c>
      <c r="E951" s="555">
        <f t="shared" si="58"/>
        <v>65000</v>
      </c>
      <c r="F951" s="510">
        <f t="shared" si="58"/>
        <v>73500</v>
      </c>
      <c r="G951" s="555">
        <f t="shared" si="58"/>
        <v>138500</v>
      </c>
    </row>
    <row r="952" spans="1:7" x14ac:dyDescent="0.25">
      <c r="A952" s="393">
        <v>322</v>
      </c>
      <c r="B952" s="393" t="s">
        <v>106</v>
      </c>
      <c r="C952" s="405">
        <v>80000</v>
      </c>
      <c r="D952" s="405">
        <v>40000</v>
      </c>
      <c r="E952" s="555">
        <f>SUM(E953:E954)</f>
        <v>65000</v>
      </c>
      <c r="F952" s="510">
        <f>SUM(F953:F954)</f>
        <v>73500</v>
      </c>
      <c r="G952" s="555">
        <f>SUM(G953:G954)</f>
        <v>138500</v>
      </c>
    </row>
    <row r="953" spans="1:7" x14ac:dyDescent="0.25">
      <c r="A953" s="389">
        <v>3221</v>
      </c>
      <c r="B953" s="389" t="s">
        <v>554</v>
      </c>
      <c r="C953" s="390"/>
      <c r="D953" s="390"/>
      <c r="E953" s="542">
        <v>20000</v>
      </c>
      <c r="F953" s="509">
        <v>5000</v>
      </c>
      <c r="G953" s="542">
        <f>E953+F953</f>
        <v>25000</v>
      </c>
    </row>
    <row r="954" spans="1:7" ht="15" customHeight="1" x14ac:dyDescent="0.25">
      <c r="A954" s="389">
        <v>3222</v>
      </c>
      <c r="B954" s="389" t="s">
        <v>108</v>
      </c>
      <c r="C954" s="390">
        <v>40000</v>
      </c>
      <c r="D954" s="390">
        <v>20000</v>
      </c>
      <c r="E954" s="509">
        <v>45000</v>
      </c>
      <c r="F954" s="509">
        <v>68500</v>
      </c>
      <c r="G954" s="547">
        <f>E954+F954</f>
        <v>113500</v>
      </c>
    </row>
    <row r="955" spans="1:7" ht="30" customHeight="1" x14ac:dyDescent="0.25">
      <c r="A955" s="977" t="s">
        <v>532</v>
      </c>
      <c r="B955" s="978"/>
      <c r="C955" s="711">
        <v>80000</v>
      </c>
      <c r="D955" s="711">
        <v>40000</v>
      </c>
      <c r="E955" s="709">
        <f>E950</f>
        <v>65000</v>
      </c>
      <c r="F955" s="709">
        <f>F950</f>
        <v>73500</v>
      </c>
      <c r="G955" s="709">
        <f>G950</f>
        <v>138500</v>
      </c>
    </row>
    <row r="956" spans="1:7" x14ac:dyDescent="0.25">
      <c r="A956" s="383">
        <v>3</v>
      </c>
      <c r="B956" s="491" t="s">
        <v>15</v>
      </c>
      <c r="C956" s="405">
        <v>178000</v>
      </c>
      <c r="D956" s="405">
        <v>-20000</v>
      </c>
      <c r="E956" s="555">
        <f>E957</f>
        <v>227970</v>
      </c>
      <c r="F956" s="510">
        <f>F957</f>
        <v>-59407.960000000006</v>
      </c>
      <c r="G956" s="555">
        <f>G957</f>
        <v>168562.03999999998</v>
      </c>
    </row>
    <row r="957" spans="1:7" x14ac:dyDescent="0.25">
      <c r="A957" s="393">
        <v>32</v>
      </c>
      <c r="B957" s="393" t="s">
        <v>284</v>
      </c>
      <c r="C957" s="405"/>
      <c r="D957" s="405"/>
      <c r="E957" s="555">
        <f>E958+E962+E965</f>
        <v>227970</v>
      </c>
      <c r="F957" s="510">
        <f>F958+F962+F965</f>
        <v>-59407.960000000006</v>
      </c>
      <c r="G957" s="555">
        <f>G958+G962+G965</f>
        <v>168562.03999999998</v>
      </c>
    </row>
    <row r="958" spans="1:7" x14ac:dyDescent="0.25">
      <c r="A958" s="393">
        <v>322</v>
      </c>
      <c r="B958" s="393" t="s">
        <v>106</v>
      </c>
      <c r="C958" s="405">
        <v>166000</v>
      </c>
      <c r="D958" s="405">
        <v>-20000</v>
      </c>
      <c r="E958" s="555">
        <f>SUM(E959:E961)</f>
        <v>223370</v>
      </c>
      <c r="F958" s="510">
        <f>SUM(F959:F961)</f>
        <v>-65707.960000000006</v>
      </c>
      <c r="G958" s="555">
        <f>SUM(G959:G961)</f>
        <v>157662.03999999998</v>
      </c>
    </row>
    <row r="959" spans="1:7" x14ac:dyDescent="0.25">
      <c r="A959" s="389">
        <v>3221</v>
      </c>
      <c r="B959" s="389" t="s">
        <v>306</v>
      </c>
      <c r="C959" s="390">
        <v>56000</v>
      </c>
      <c r="D959" s="391">
        <v>0</v>
      </c>
      <c r="E959" s="542">
        <v>62370</v>
      </c>
      <c r="F959" s="606">
        <v>-5370</v>
      </c>
      <c r="G959" s="547">
        <f>E959+F959</f>
        <v>57000</v>
      </c>
    </row>
    <row r="960" spans="1:7" x14ac:dyDescent="0.25">
      <c r="A960" s="389">
        <v>3222</v>
      </c>
      <c r="B960" s="389" t="s">
        <v>108</v>
      </c>
      <c r="C960" s="390">
        <v>110000</v>
      </c>
      <c r="D960" s="390">
        <v>-20000</v>
      </c>
      <c r="E960" s="509">
        <v>115000</v>
      </c>
      <c r="F960" s="509">
        <v>-88937.96</v>
      </c>
      <c r="G960" s="547">
        <f>E960+F960</f>
        <v>26062.039999999994</v>
      </c>
    </row>
    <row r="961" spans="1:7" x14ac:dyDescent="0.25">
      <c r="A961" s="389">
        <v>3223</v>
      </c>
      <c r="B961" s="389" t="s">
        <v>555</v>
      </c>
      <c r="C961" s="390"/>
      <c r="D961" s="390"/>
      <c r="E961" s="509">
        <v>46000</v>
      </c>
      <c r="F961" s="509">
        <v>28600</v>
      </c>
      <c r="G961" s="547">
        <f>E961+F961</f>
        <v>74600</v>
      </c>
    </row>
    <row r="962" spans="1:7" s="187" customFormat="1" x14ac:dyDescent="0.25">
      <c r="A962" s="393">
        <v>323</v>
      </c>
      <c r="B962" s="393" t="s">
        <v>113</v>
      </c>
      <c r="C962" s="405">
        <v>12000</v>
      </c>
      <c r="D962" s="405">
        <v>0</v>
      </c>
      <c r="E962" s="555">
        <f>SUM(E963:E964)</f>
        <v>4600</v>
      </c>
      <c r="F962" s="510">
        <f>SUM(F963:F964)</f>
        <v>2300</v>
      </c>
      <c r="G962" s="555">
        <f>SUM(G963:G964)</f>
        <v>6900</v>
      </c>
    </row>
    <row r="963" spans="1:7" x14ac:dyDescent="0.25">
      <c r="A963" s="412">
        <v>3231</v>
      </c>
      <c r="B963" s="412" t="s">
        <v>556</v>
      </c>
      <c r="C963" s="394">
        <v>10000</v>
      </c>
      <c r="D963" s="395">
        <v>0</v>
      </c>
      <c r="E963" s="509">
        <v>700</v>
      </c>
      <c r="F963" s="509">
        <v>200</v>
      </c>
      <c r="G963" s="525">
        <f>E963+F963</f>
        <v>900</v>
      </c>
    </row>
    <row r="964" spans="1:7" x14ac:dyDescent="0.25">
      <c r="A964" s="389">
        <v>3239</v>
      </c>
      <c r="B964" s="389" t="s">
        <v>121</v>
      </c>
      <c r="C964" s="390">
        <v>2000</v>
      </c>
      <c r="D964" s="391">
        <v>0</v>
      </c>
      <c r="E964" s="542">
        <v>3900</v>
      </c>
      <c r="F964" s="509">
        <v>2100</v>
      </c>
      <c r="G964" s="547">
        <f>E964+F964</f>
        <v>6000</v>
      </c>
    </row>
    <row r="965" spans="1:7" x14ac:dyDescent="0.25">
      <c r="A965" s="393">
        <v>329</v>
      </c>
      <c r="B965" s="393" t="s">
        <v>122</v>
      </c>
      <c r="C965" s="394"/>
      <c r="D965" s="395"/>
      <c r="E965" s="510">
        <f>SUM(E966)</f>
        <v>0</v>
      </c>
      <c r="F965" s="510">
        <f>SUM(F966)</f>
        <v>4000</v>
      </c>
      <c r="G965" s="556">
        <f>SUM(G966)</f>
        <v>4000</v>
      </c>
    </row>
    <row r="966" spans="1:7" x14ac:dyDescent="0.25">
      <c r="A966" s="389">
        <v>3299</v>
      </c>
      <c r="B966" s="389" t="s">
        <v>287</v>
      </c>
      <c r="C966" s="390"/>
      <c r="D966" s="391"/>
      <c r="E966" s="542">
        <v>0</v>
      </c>
      <c r="F966" s="509">
        <v>4000</v>
      </c>
      <c r="G966" s="547">
        <f>E966+F966</f>
        <v>4000</v>
      </c>
    </row>
    <row r="967" spans="1:7" ht="30" customHeight="1" x14ac:dyDescent="0.25">
      <c r="A967" s="983" t="s">
        <v>489</v>
      </c>
      <c r="B967" s="984"/>
      <c r="C967" s="722"/>
      <c r="D967" s="723"/>
      <c r="E967" s="721">
        <f>E956</f>
        <v>227970</v>
      </c>
      <c r="F967" s="721">
        <f>F956</f>
        <v>-59407.960000000006</v>
      </c>
      <c r="G967" s="724">
        <f>G956</f>
        <v>168562.03999999998</v>
      </c>
    </row>
    <row r="968" spans="1:7" x14ac:dyDescent="0.25">
      <c r="A968" s="383">
        <v>3</v>
      </c>
      <c r="B968" s="491" t="s">
        <v>15</v>
      </c>
      <c r="C968" s="394"/>
      <c r="D968" s="395"/>
      <c r="E968" s="510">
        <f t="shared" ref="E968:G970" si="59">SUM(E969)</f>
        <v>0</v>
      </c>
      <c r="F968" s="510">
        <f t="shared" si="59"/>
        <v>2160</v>
      </c>
      <c r="G968" s="556">
        <f t="shared" si="59"/>
        <v>2160</v>
      </c>
    </row>
    <row r="969" spans="1:7" x14ac:dyDescent="0.25">
      <c r="A969" s="393">
        <v>32</v>
      </c>
      <c r="B969" s="393" t="s">
        <v>284</v>
      </c>
      <c r="C969" s="394"/>
      <c r="D969" s="395"/>
      <c r="E969" s="510">
        <f t="shared" si="59"/>
        <v>0</v>
      </c>
      <c r="F969" s="510">
        <f t="shared" si="59"/>
        <v>2160</v>
      </c>
      <c r="G969" s="556">
        <f t="shared" si="59"/>
        <v>2160</v>
      </c>
    </row>
    <row r="970" spans="1:7" x14ac:dyDescent="0.25">
      <c r="A970" s="393">
        <v>322</v>
      </c>
      <c r="B970" s="393" t="s">
        <v>106</v>
      </c>
      <c r="C970" s="394"/>
      <c r="D970" s="395"/>
      <c r="E970" s="510">
        <f t="shared" si="59"/>
        <v>0</v>
      </c>
      <c r="F970" s="510">
        <f t="shared" si="59"/>
        <v>2160</v>
      </c>
      <c r="G970" s="556">
        <f t="shared" si="59"/>
        <v>2160</v>
      </c>
    </row>
    <row r="971" spans="1:7" ht="15" customHeight="1" x14ac:dyDescent="0.25">
      <c r="A971" s="389">
        <v>3221</v>
      </c>
      <c r="B971" s="389" t="s">
        <v>306</v>
      </c>
      <c r="C971" s="390"/>
      <c r="D971" s="391"/>
      <c r="E971" s="542">
        <v>0</v>
      </c>
      <c r="F971" s="606">
        <v>2160</v>
      </c>
      <c r="G971" s="547">
        <f>E971+F971</f>
        <v>2160</v>
      </c>
    </row>
    <row r="972" spans="1:7" ht="30" customHeight="1" x14ac:dyDescent="0.25">
      <c r="A972" s="979" t="s">
        <v>500</v>
      </c>
      <c r="B972" s="980"/>
      <c r="C972" s="702">
        <v>178000</v>
      </c>
      <c r="D972" s="702">
        <v>-20000</v>
      </c>
      <c r="E972" s="703">
        <f>E968</f>
        <v>0</v>
      </c>
      <c r="F972" s="703">
        <f>F968</f>
        <v>2160</v>
      </c>
      <c r="G972" s="703">
        <f>G968</f>
        <v>2160</v>
      </c>
    </row>
    <row r="973" spans="1:7" ht="30" x14ac:dyDescent="0.25">
      <c r="A973" s="426" t="s">
        <v>412</v>
      </c>
      <c r="B973" s="426" t="s">
        <v>413</v>
      </c>
      <c r="C973" s="433">
        <v>157300</v>
      </c>
      <c r="D973" s="433">
        <v>0</v>
      </c>
      <c r="E973" s="563">
        <f>E990+E995+E1000</f>
        <v>187000</v>
      </c>
      <c r="F973" s="563">
        <f>F990+F995+F1000</f>
        <v>-70250</v>
      </c>
      <c r="G973" s="563">
        <f>G990+G995+G1000</f>
        <v>116750</v>
      </c>
    </row>
    <row r="974" spans="1:7" x14ac:dyDescent="0.25">
      <c r="A974" s="383">
        <v>3</v>
      </c>
      <c r="B974" s="491" t="s">
        <v>15</v>
      </c>
      <c r="C974" s="643"/>
      <c r="D974" s="643"/>
      <c r="E974" s="677">
        <f>E975</f>
        <v>56300</v>
      </c>
      <c r="F974" s="554">
        <f>F975</f>
        <v>29950</v>
      </c>
      <c r="G974" s="554">
        <f>G975</f>
        <v>86250</v>
      </c>
    </row>
    <row r="975" spans="1:7" x14ac:dyDescent="0.25">
      <c r="A975" s="393">
        <v>32</v>
      </c>
      <c r="B975" s="393" t="s">
        <v>284</v>
      </c>
      <c r="C975" s="405">
        <v>92300</v>
      </c>
      <c r="D975" s="405">
        <v>0</v>
      </c>
      <c r="E975" s="555">
        <f>E976+E979</f>
        <v>56300</v>
      </c>
      <c r="F975" s="555">
        <f>F976+F979</f>
        <v>29950</v>
      </c>
      <c r="G975" s="555">
        <f>G976+G979</f>
        <v>86250</v>
      </c>
    </row>
    <row r="976" spans="1:7" x14ac:dyDescent="0.25">
      <c r="A976" s="393">
        <v>322</v>
      </c>
      <c r="B976" s="393" t="s">
        <v>106</v>
      </c>
      <c r="C976" s="405">
        <v>74000</v>
      </c>
      <c r="D976" s="405">
        <v>0</v>
      </c>
      <c r="E976" s="555">
        <f>SUM(E977:E978)</f>
        <v>30500</v>
      </c>
      <c r="F976" s="555">
        <f>SUM(F977:F978)</f>
        <v>-7500</v>
      </c>
      <c r="G976" s="555">
        <f>SUM(G977:G978)</f>
        <v>23000</v>
      </c>
    </row>
    <row r="977" spans="1:7" x14ac:dyDescent="0.25">
      <c r="A977" s="389">
        <v>3221</v>
      </c>
      <c r="B977" s="389" t="s">
        <v>306</v>
      </c>
      <c r="C977" s="390">
        <v>13000</v>
      </c>
      <c r="D977" s="391">
        <v>0</v>
      </c>
      <c r="E977" s="542">
        <v>14500</v>
      </c>
      <c r="F977" s="542">
        <v>-4500</v>
      </c>
      <c r="G977" s="547">
        <f>E977+F977</f>
        <v>10000</v>
      </c>
    </row>
    <row r="978" spans="1:7" x14ac:dyDescent="0.25">
      <c r="A978" s="389">
        <v>3224</v>
      </c>
      <c r="B978" s="389" t="s">
        <v>414</v>
      </c>
      <c r="C978" s="390">
        <v>20000</v>
      </c>
      <c r="D978" s="391">
        <v>0</v>
      </c>
      <c r="E978" s="542">
        <v>16000</v>
      </c>
      <c r="F978" s="542">
        <v>-3000</v>
      </c>
      <c r="G978" s="547">
        <f>E978+F978</f>
        <v>13000</v>
      </c>
    </row>
    <row r="979" spans="1:7" x14ac:dyDescent="0.25">
      <c r="A979" s="393">
        <v>323</v>
      </c>
      <c r="B979" s="393" t="s">
        <v>113</v>
      </c>
      <c r="C979" s="405">
        <v>18300</v>
      </c>
      <c r="D979" s="405">
        <v>0</v>
      </c>
      <c r="E979" s="555">
        <f>SUM(E980:E982)</f>
        <v>25800</v>
      </c>
      <c r="F979" s="555">
        <f>SUM(F980:F982)</f>
        <v>37450</v>
      </c>
      <c r="G979" s="555">
        <f>SUM(G980:G982)</f>
        <v>63250</v>
      </c>
    </row>
    <row r="980" spans="1:7" x14ac:dyDescent="0.25">
      <c r="A980" s="389">
        <v>3232</v>
      </c>
      <c r="B980" s="389" t="s">
        <v>416</v>
      </c>
      <c r="C980" s="390">
        <v>4000</v>
      </c>
      <c r="D980" s="391">
        <v>0</v>
      </c>
      <c r="E980" s="542">
        <v>19000</v>
      </c>
      <c r="F980" s="542">
        <v>27500</v>
      </c>
      <c r="G980" s="547">
        <f>E980+F980</f>
        <v>46500</v>
      </c>
    </row>
    <row r="981" spans="1:7" x14ac:dyDescent="0.25">
      <c r="A981" s="389">
        <v>3234</v>
      </c>
      <c r="B981" s="389" t="s">
        <v>117</v>
      </c>
      <c r="C981" s="390">
        <v>4300</v>
      </c>
      <c r="D981" s="391">
        <v>0</v>
      </c>
      <c r="E981" s="542">
        <v>4800</v>
      </c>
      <c r="F981" s="542">
        <v>-2050</v>
      </c>
      <c r="G981" s="547">
        <f>E981+F981</f>
        <v>2750</v>
      </c>
    </row>
    <row r="982" spans="1:7" x14ac:dyDescent="0.25">
      <c r="A982" s="389">
        <v>3239</v>
      </c>
      <c r="B982" s="389" t="s">
        <v>121</v>
      </c>
      <c r="C982" s="390">
        <v>10000</v>
      </c>
      <c r="D982" s="391">
        <v>0</v>
      </c>
      <c r="E982" s="542">
        <v>2000</v>
      </c>
      <c r="F982" s="542">
        <v>12000</v>
      </c>
      <c r="G982" s="547">
        <f>E982+F982</f>
        <v>14000</v>
      </c>
    </row>
    <row r="983" spans="1:7" x14ac:dyDescent="0.25">
      <c r="A983" s="393">
        <v>4</v>
      </c>
      <c r="B983" s="393" t="s">
        <v>482</v>
      </c>
      <c r="C983" s="390"/>
      <c r="D983" s="391"/>
      <c r="E983" s="555">
        <f>E984</f>
        <v>68000</v>
      </c>
      <c r="F983" s="555">
        <f>F984</f>
        <v>-37500</v>
      </c>
      <c r="G983" s="554">
        <f>G984</f>
        <v>30500</v>
      </c>
    </row>
    <row r="984" spans="1:7" x14ac:dyDescent="0.25">
      <c r="A984" s="393">
        <v>42</v>
      </c>
      <c r="B984" s="393" t="s">
        <v>318</v>
      </c>
      <c r="C984" s="405">
        <v>65000</v>
      </c>
      <c r="D984" s="405">
        <v>0</v>
      </c>
      <c r="E984" s="555">
        <f>E985+E987</f>
        <v>68000</v>
      </c>
      <c r="F984" s="555">
        <f>F985+F987</f>
        <v>-37500</v>
      </c>
      <c r="G984" s="555">
        <f>G985+G987</f>
        <v>30500</v>
      </c>
    </row>
    <row r="985" spans="1:7" x14ac:dyDescent="0.25">
      <c r="A985" s="393">
        <v>421</v>
      </c>
      <c r="B985" s="393" t="s">
        <v>149</v>
      </c>
      <c r="C985" s="405">
        <v>40000</v>
      </c>
      <c r="D985" s="405">
        <v>0</v>
      </c>
      <c r="E985" s="555">
        <f>SUM(E986)</f>
        <v>40000</v>
      </c>
      <c r="F985" s="555">
        <f>SUM(F986)</f>
        <v>-40000</v>
      </c>
      <c r="G985" s="555">
        <f>SUM(G986)</f>
        <v>0</v>
      </c>
    </row>
    <row r="986" spans="1:7" x14ac:dyDescent="0.25">
      <c r="A986" s="389">
        <v>4212</v>
      </c>
      <c r="B986" s="389" t="s">
        <v>333</v>
      </c>
      <c r="C986" s="390">
        <v>40000</v>
      </c>
      <c r="D986" s="391">
        <v>0</v>
      </c>
      <c r="E986" s="542">
        <v>40000</v>
      </c>
      <c r="F986" s="542">
        <v>-40000</v>
      </c>
      <c r="G986" s="547">
        <f>E986+F986</f>
        <v>0</v>
      </c>
    </row>
    <row r="987" spans="1:7" x14ac:dyDescent="0.25">
      <c r="A987" s="393">
        <v>422</v>
      </c>
      <c r="B987" s="393" t="s">
        <v>153</v>
      </c>
      <c r="C987" s="405">
        <v>25000</v>
      </c>
      <c r="D987" s="405">
        <v>0</v>
      </c>
      <c r="E987" s="555">
        <f>SUM(E988:E989)</f>
        <v>28000</v>
      </c>
      <c r="F987" s="555">
        <f>SUM(F988:F989)</f>
        <v>2500</v>
      </c>
      <c r="G987" s="555">
        <f>SUM(G988:G989)</f>
        <v>30500</v>
      </c>
    </row>
    <row r="988" spans="1:7" x14ac:dyDescent="0.25">
      <c r="A988" s="389">
        <v>4223</v>
      </c>
      <c r="B988" s="389" t="s">
        <v>557</v>
      </c>
      <c r="C988" s="390">
        <v>5000</v>
      </c>
      <c r="D988" s="391">
        <v>0</v>
      </c>
      <c r="E988" s="542">
        <v>0</v>
      </c>
      <c r="F988" s="542">
        <v>5500</v>
      </c>
      <c r="G988" s="547">
        <f>E988+F988</f>
        <v>5500</v>
      </c>
    </row>
    <row r="989" spans="1:7" ht="15" customHeight="1" x14ac:dyDescent="0.25">
      <c r="A989" s="389">
        <v>4227</v>
      </c>
      <c r="B989" s="389" t="s">
        <v>417</v>
      </c>
      <c r="C989" s="390">
        <v>20000</v>
      </c>
      <c r="D989" s="391">
        <v>0</v>
      </c>
      <c r="E989" s="542">
        <v>28000</v>
      </c>
      <c r="F989" s="542">
        <v>-3000</v>
      </c>
      <c r="G989" s="547">
        <f>E989+F989</f>
        <v>25000</v>
      </c>
    </row>
    <row r="990" spans="1:7" ht="30" customHeight="1" x14ac:dyDescent="0.25">
      <c r="A990" s="983" t="s">
        <v>489</v>
      </c>
      <c r="B990" s="984"/>
      <c r="C990" s="720">
        <v>157300</v>
      </c>
      <c r="D990" s="720">
        <v>0</v>
      </c>
      <c r="E990" s="721">
        <f>E974+E983</f>
        <v>124300</v>
      </c>
      <c r="F990" s="721">
        <f>F974+F983</f>
        <v>-7550</v>
      </c>
      <c r="G990" s="721">
        <f>G974+G983</f>
        <v>116750</v>
      </c>
    </row>
    <row r="991" spans="1:7" x14ac:dyDescent="0.25">
      <c r="A991" s="393">
        <v>4</v>
      </c>
      <c r="B991" s="393" t="s">
        <v>482</v>
      </c>
      <c r="C991" s="438"/>
      <c r="D991" s="438"/>
      <c r="E991" s="684">
        <f t="shared" ref="E991:G993" si="60">SUM(E992)</f>
        <v>12700</v>
      </c>
      <c r="F991" s="554">
        <f t="shared" si="60"/>
        <v>-12700</v>
      </c>
      <c r="G991" s="554">
        <f t="shared" si="60"/>
        <v>0</v>
      </c>
    </row>
    <row r="992" spans="1:7" x14ac:dyDescent="0.25">
      <c r="A992" s="393">
        <v>42</v>
      </c>
      <c r="B992" s="393" t="s">
        <v>318</v>
      </c>
      <c r="C992" s="438"/>
      <c r="D992" s="438"/>
      <c r="E992" s="684">
        <f t="shared" si="60"/>
        <v>12700</v>
      </c>
      <c r="F992" s="554">
        <f t="shared" si="60"/>
        <v>-12700</v>
      </c>
      <c r="G992" s="554">
        <f t="shared" si="60"/>
        <v>0</v>
      </c>
    </row>
    <row r="993" spans="1:7" x14ac:dyDescent="0.25">
      <c r="A993" s="393">
        <v>422</v>
      </c>
      <c r="B993" s="393" t="s">
        <v>153</v>
      </c>
      <c r="C993" s="438"/>
      <c r="D993" s="438"/>
      <c r="E993" s="684">
        <f t="shared" si="60"/>
        <v>12700</v>
      </c>
      <c r="F993" s="554">
        <f t="shared" si="60"/>
        <v>-12700</v>
      </c>
      <c r="G993" s="554">
        <f t="shared" si="60"/>
        <v>0</v>
      </c>
    </row>
    <row r="994" spans="1:7" x14ac:dyDescent="0.25">
      <c r="A994" s="389">
        <v>4227</v>
      </c>
      <c r="B994" s="389" t="s">
        <v>417</v>
      </c>
      <c r="C994" s="664"/>
      <c r="D994" s="664"/>
      <c r="E994" s="683">
        <v>12700</v>
      </c>
      <c r="F994" s="525">
        <v>-12700</v>
      </c>
      <c r="G994" s="525">
        <f>E994+F994</f>
        <v>0</v>
      </c>
    </row>
    <row r="995" spans="1:7" ht="30" customHeight="1" x14ac:dyDescent="0.25">
      <c r="A995" s="996" t="s">
        <v>544</v>
      </c>
      <c r="B995" s="997"/>
      <c r="C995" s="664"/>
      <c r="D995" s="664"/>
      <c r="E995" s="686">
        <f>E991</f>
        <v>12700</v>
      </c>
      <c r="F995" s="557">
        <f>F991</f>
        <v>-12700</v>
      </c>
      <c r="G995" s="557">
        <f>G991</f>
        <v>0</v>
      </c>
    </row>
    <row r="996" spans="1:7" x14ac:dyDescent="0.25">
      <c r="A996" s="393">
        <v>4</v>
      </c>
      <c r="B996" s="393" t="s">
        <v>482</v>
      </c>
      <c r="C996" s="664"/>
      <c r="D996" s="664"/>
      <c r="E996" s="685">
        <f t="shared" ref="E996:G998" si="61">SUM(E997)</f>
        <v>50000</v>
      </c>
      <c r="F996" s="554">
        <f t="shared" si="61"/>
        <v>-50000</v>
      </c>
      <c r="G996" s="554">
        <f t="shared" si="61"/>
        <v>0</v>
      </c>
    </row>
    <row r="997" spans="1:7" x14ac:dyDescent="0.25">
      <c r="A997" s="393">
        <v>42</v>
      </c>
      <c r="B997" s="393" t="s">
        <v>318</v>
      </c>
      <c r="C997" s="664"/>
      <c r="D997" s="664"/>
      <c r="E997" s="685">
        <f t="shared" si="61"/>
        <v>50000</v>
      </c>
      <c r="F997" s="554">
        <f t="shared" si="61"/>
        <v>-50000</v>
      </c>
      <c r="G997" s="554">
        <f t="shared" si="61"/>
        <v>0</v>
      </c>
    </row>
    <row r="998" spans="1:7" x14ac:dyDescent="0.25">
      <c r="A998" s="393">
        <v>421</v>
      </c>
      <c r="B998" s="393" t="s">
        <v>149</v>
      </c>
      <c r="C998" s="664"/>
      <c r="D998" s="664"/>
      <c r="E998" s="685">
        <f t="shared" si="61"/>
        <v>50000</v>
      </c>
      <c r="F998" s="554">
        <f t="shared" si="61"/>
        <v>-50000</v>
      </c>
      <c r="G998" s="554">
        <f t="shared" si="61"/>
        <v>0</v>
      </c>
    </row>
    <row r="999" spans="1:7" x14ac:dyDescent="0.25">
      <c r="A999" s="389">
        <v>4212</v>
      </c>
      <c r="B999" s="389" t="s">
        <v>333</v>
      </c>
      <c r="C999" s="664"/>
      <c r="D999" s="664"/>
      <c r="E999" s="683">
        <v>50000</v>
      </c>
      <c r="F999" s="525">
        <v>-50000</v>
      </c>
      <c r="G999" s="682">
        <f>E999+F999</f>
        <v>0</v>
      </c>
    </row>
    <row r="1000" spans="1:7" ht="30" customHeight="1" x14ac:dyDescent="0.25">
      <c r="A1000" s="988" t="s">
        <v>511</v>
      </c>
      <c r="B1000" s="989"/>
      <c r="C1000" s="743"/>
      <c r="D1000" s="743"/>
      <c r="E1000" s="744">
        <f>E996</f>
        <v>50000</v>
      </c>
      <c r="F1000" s="745">
        <f>F996</f>
        <v>-50000</v>
      </c>
      <c r="G1000" s="745">
        <f>G996</f>
        <v>0</v>
      </c>
    </row>
    <row r="1001" spans="1:7" x14ac:dyDescent="0.25">
      <c r="A1001" s="1027"/>
      <c r="B1001" s="1028"/>
      <c r="C1001" s="1028"/>
      <c r="D1001" s="1028"/>
      <c r="E1001" s="1028"/>
      <c r="F1001" s="1028"/>
      <c r="G1001" s="1029"/>
    </row>
    <row r="1002" spans="1:7" x14ac:dyDescent="0.25">
      <c r="A1002" s="1030"/>
      <c r="B1002" s="1031"/>
      <c r="C1002" s="1031"/>
      <c r="D1002" s="1031"/>
      <c r="E1002" s="1031"/>
      <c r="F1002" s="1031"/>
      <c r="G1002" s="1032"/>
    </row>
    <row r="1003" spans="1:7" ht="36" x14ac:dyDescent="0.25">
      <c r="A1003" s="443" t="s">
        <v>418</v>
      </c>
      <c r="B1003" s="443" t="s">
        <v>419</v>
      </c>
      <c r="C1003" s="447">
        <v>82220</v>
      </c>
      <c r="D1003" s="447">
        <v>0</v>
      </c>
      <c r="E1003" s="595">
        <f>E1005</f>
        <v>84010</v>
      </c>
      <c r="F1003" s="595">
        <f>F1005</f>
        <v>24704</v>
      </c>
      <c r="G1003" s="595">
        <f>G1005</f>
        <v>108714</v>
      </c>
    </row>
    <row r="1004" spans="1:7" x14ac:dyDescent="0.25">
      <c r="A1004" s="1033"/>
      <c r="B1004" s="1034"/>
      <c r="C1004" s="1034"/>
      <c r="D1004" s="1034"/>
      <c r="E1004" s="1034"/>
      <c r="F1004" s="1034"/>
      <c r="G1004" s="1035"/>
    </row>
    <row r="1005" spans="1:7" ht="30" x14ac:dyDescent="0.25">
      <c r="A1005" s="426" t="s">
        <v>420</v>
      </c>
      <c r="B1005" s="426" t="s">
        <v>421</v>
      </c>
      <c r="C1005" s="433">
        <v>82220</v>
      </c>
      <c r="D1005" s="433">
        <v>0</v>
      </c>
      <c r="E1005" s="563">
        <f>E1007+E1027</f>
        <v>84010</v>
      </c>
      <c r="F1005" s="563">
        <f>F1007+F1027</f>
        <v>24704</v>
      </c>
      <c r="G1005" s="563">
        <f>G1007+G1027</f>
        <v>108714</v>
      </c>
    </row>
    <row r="1006" spans="1:7" ht="20.100000000000001" customHeight="1" x14ac:dyDescent="0.25">
      <c r="A1006" s="665"/>
      <c r="B1006" s="665"/>
      <c r="C1006" s="665"/>
      <c r="D1006" s="665"/>
      <c r="E1006" s="666"/>
      <c r="G1006" s="587"/>
    </row>
    <row r="1007" spans="1:7" ht="30" customHeight="1" x14ac:dyDescent="0.25">
      <c r="A1007" s="426" t="s">
        <v>422</v>
      </c>
      <c r="B1007" s="426" t="s">
        <v>423</v>
      </c>
      <c r="C1007" s="433">
        <v>56920</v>
      </c>
      <c r="D1007" s="433">
        <v>0</v>
      </c>
      <c r="E1007" s="563">
        <f>E1021+E1026</f>
        <v>51010</v>
      </c>
      <c r="F1007" s="563">
        <f>F1021+F1026</f>
        <v>24704</v>
      </c>
      <c r="G1007" s="563">
        <f>G1021+G1026</f>
        <v>75714</v>
      </c>
    </row>
    <row r="1008" spans="1:7" x14ac:dyDescent="0.25">
      <c r="A1008" s="383">
        <v>3</v>
      </c>
      <c r="B1008" s="491" t="s">
        <v>15</v>
      </c>
      <c r="C1008" s="667"/>
      <c r="D1008" s="667"/>
      <c r="E1008" s="689">
        <f>E1009+E1018</f>
        <v>51000</v>
      </c>
      <c r="F1008" s="510">
        <f>F1009+F1018</f>
        <v>24704</v>
      </c>
      <c r="G1008" s="556">
        <f>G1009+G1018</f>
        <v>75704</v>
      </c>
    </row>
    <row r="1009" spans="1:7" x14ac:dyDescent="0.25">
      <c r="A1009" s="393">
        <v>32</v>
      </c>
      <c r="B1009" s="393" t="s">
        <v>284</v>
      </c>
      <c r="C1009" s="405">
        <v>53920</v>
      </c>
      <c r="D1009" s="405">
        <v>0</v>
      </c>
      <c r="E1009" s="555">
        <f>E1010+E1012+E1014</f>
        <v>48500</v>
      </c>
      <c r="F1009" s="510">
        <f>F1010+F1012+F1014</f>
        <v>23954</v>
      </c>
      <c r="G1009" s="555">
        <f>G1010+G1012+G1014</f>
        <v>72454</v>
      </c>
    </row>
    <row r="1010" spans="1:7" x14ac:dyDescent="0.25">
      <c r="A1010" s="393">
        <v>321</v>
      </c>
      <c r="B1010" s="393" t="s">
        <v>296</v>
      </c>
      <c r="C1010" s="400">
        <v>370</v>
      </c>
      <c r="D1010" s="400">
        <v>0</v>
      </c>
      <c r="E1010" s="555">
        <f>SUM(E1011)</f>
        <v>300</v>
      </c>
      <c r="F1010" s="510">
        <f>SUM(F1011)</f>
        <v>0</v>
      </c>
      <c r="G1010" s="555">
        <f>SUM(G1011)</f>
        <v>300</v>
      </c>
    </row>
    <row r="1011" spans="1:7" x14ac:dyDescent="0.25">
      <c r="A1011" s="389">
        <v>3211</v>
      </c>
      <c r="B1011" s="389" t="s">
        <v>102</v>
      </c>
      <c r="C1011" s="391">
        <v>370</v>
      </c>
      <c r="D1011" s="391">
        <v>0</v>
      </c>
      <c r="E1011" s="509">
        <v>300</v>
      </c>
      <c r="F1011" s="509">
        <v>0</v>
      </c>
      <c r="G1011" s="525">
        <f>E1011+F1011</f>
        <v>300</v>
      </c>
    </row>
    <row r="1012" spans="1:7" x14ac:dyDescent="0.25">
      <c r="A1012" s="393">
        <v>322</v>
      </c>
      <c r="B1012" s="393" t="s">
        <v>106</v>
      </c>
      <c r="C1012" s="405">
        <v>2500</v>
      </c>
      <c r="D1012" s="405">
        <v>0</v>
      </c>
      <c r="E1012" s="555">
        <f>SUM(E1013)</f>
        <v>2000</v>
      </c>
      <c r="F1012" s="510">
        <f>SUM(F1013)</f>
        <v>0</v>
      </c>
      <c r="G1012" s="555">
        <f>SUM(G1013)</f>
        <v>2000</v>
      </c>
    </row>
    <row r="1013" spans="1:7" x14ac:dyDescent="0.25">
      <c r="A1013" s="389">
        <v>3221</v>
      </c>
      <c r="B1013" s="389" t="s">
        <v>306</v>
      </c>
      <c r="C1013" s="390">
        <v>2500</v>
      </c>
      <c r="D1013" s="391">
        <v>0</v>
      </c>
      <c r="E1013" s="509">
        <v>2000</v>
      </c>
      <c r="F1013" s="509">
        <v>0</v>
      </c>
      <c r="G1013" s="525">
        <f>E1013+F1013</f>
        <v>2000</v>
      </c>
    </row>
    <row r="1014" spans="1:7" x14ac:dyDescent="0.25">
      <c r="A1014" s="393">
        <v>323</v>
      </c>
      <c r="B1014" s="393" t="s">
        <v>113</v>
      </c>
      <c r="C1014" s="405">
        <v>51050</v>
      </c>
      <c r="D1014" s="405">
        <v>0</v>
      </c>
      <c r="E1014" s="555">
        <f>SUM(E1015:E1017)</f>
        <v>46200</v>
      </c>
      <c r="F1014" s="510">
        <f>SUM(F1015:F1017)</f>
        <v>23954</v>
      </c>
      <c r="G1014" s="555">
        <f>SUM(G1015:G1017)</f>
        <v>70154</v>
      </c>
    </row>
    <row r="1015" spans="1:7" x14ac:dyDescent="0.25">
      <c r="A1015" s="389">
        <v>3231</v>
      </c>
      <c r="B1015" s="389" t="s">
        <v>114</v>
      </c>
      <c r="C1015" s="390">
        <v>4050</v>
      </c>
      <c r="D1015" s="391">
        <v>0</v>
      </c>
      <c r="E1015" s="542">
        <v>6200</v>
      </c>
      <c r="F1015" s="509">
        <v>-96</v>
      </c>
      <c r="G1015" s="547">
        <f>E1015+F1015</f>
        <v>6104</v>
      </c>
    </row>
    <row r="1016" spans="1:7" x14ac:dyDescent="0.25">
      <c r="A1016" s="389">
        <v>3237</v>
      </c>
      <c r="B1016" s="389" t="s">
        <v>119</v>
      </c>
      <c r="C1016" s="390">
        <v>47000</v>
      </c>
      <c r="D1016" s="391">
        <v>0</v>
      </c>
      <c r="E1016" s="509">
        <v>40000</v>
      </c>
      <c r="F1016" s="509">
        <v>23300</v>
      </c>
      <c r="G1016" s="547">
        <f>E1016+F1016</f>
        <v>63300</v>
      </c>
    </row>
    <row r="1017" spans="1:7" x14ac:dyDescent="0.25">
      <c r="A1017" s="389">
        <v>3238</v>
      </c>
      <c r="B1017" s="389" t="s">
        <v>120</v>
      </c>
      <c r="C1017" s="391"/>
      <c r="D1017" s="391"/>
      <c r="E1017" s="509">
        <v>0</v>
      </c>
      <c r="F1017" s="509">
        <v>750</v>
      </c>
      <c r="G1017" s="525">
        <f>E1017+F1017</f>
        <v>750</v>
      </c>
    </row>
    <row r="1018" spans="1:7" x14ac:dyDescent="0.25">
      <c r="A1018" s="393">
        <v>34</v>
      </c>
      <c r="B1018" s="393" t="s">
        <v>303</v>
      </c>
      <c r="C1018" s="405">
        <v>2000</v>
      </c>
      <c r="D1018" s="405">
        <v>0</v>
      </c>
      <c r="E1018" s="555">
        <f>E1019</f>
        <v>2500</v>
      </c>
      <c r="F1018" s="510">
        <f>SUM(F1019)</f>
        <v>750</v>
      </c>
      <c r="G1018" s="555">
        <f>SUM(G1019)</f>
        <v>3250</v>
      </c>
    </row>
    <row r="1019" spans="1:7" x14ac:dyDescent="0.25">
      <c r="A1019" s="393">
        <v>343</v>
      </c>
      <c r="B1019" s="393" t="s">
        <v>131</v>
      </c>
      <c r="C1019" s="405">
        <v>2000</v>
      </c>
      <c r="D1019" s="405">
        <v>0</v>
      </c>
      <c r="E1019" s="555">
        <f>SUM(E1020)</f>
        <v>2500</v>
      </c>
      <c r="F1019" s="510">
        <f>SUM(F1020)</f>
        <v>750</v>
      </c>
      <c r="G1019" s="555">
        <f>SUM(G1020)</f>
        <v>3250</v>
      </c>
    </row>
    <row r="1020" spans="1:7" x14ac:dyDescent="0.25">
      <c r="A1020" s="389">
        <v>3431</v>
      </c>
      <c r="B1020" s="389" t="s">
        <v>424</v>
      </c>
      <c r="C1020" s="390">
        <v>1500</v>
      </c>
      <c r="D1020" s="391">
        <v>0</v>
      </c>
      <c r="E1020" s="542">
        <v>2500</v>
      </c>
      <c r="F1020" s="509">
        <v>750</v>
      </c>
      <c r="G1020" s="547">
        <f>E1020+F1020</f>
        <v>3250</v>
      </c>
    </row>
    <row r="1021" spans="1:7" ht="30" customHeight="1" x14ac:dyDescent="0.25">
      <c r="A1021" s="977" t="s">
        <v>532</v>
      </c>
      <c r="B1021" s="978"/>
      <c r="C1021" s="711">
        <v>55920</v>
      </c>
      <c r="D1021" s="711">
        <v>0</v>
      </c>
      <c r="E1021" s="709">
        <f>E1008</f>
        <v>51000</v>
      </c>
      <c r="F1021" s="709">
        <f>F1008</f>
        <v>24704</v>
      </c>
      <c r="G1021" s="709">
        <f>G1008</f>
        <v>75704</v>
      </c>
    </row>
    <row r="1022" spans="1:7" ht="15" customHeight="1" x14ac:dyDescent="0.25">
      <c r="A1022" s="383">
        <v>3</v>
      </c>
      <c r="B1022" s="491" t="s">
        <v>15</v>
      </c>
      <c r="C1022" s="488"/>
      <c r="D1022" s="488"/>
      <c r="E1022" s="510">
        <f>SUM(E1023)</f>
        <v>10</v>
      </c>
      <c r="F1022" s="510">
        <f>F1026</f>
        <v>0</v>
      </c>
      <c r="G1022" s="510">
        <f>SUM(G1023)</f>
        <v>10</v>
      </c>
    </row>
    <row r="1023" spans="1:7" ht="15" customHeight="1" x14ac:dyDescent="0.25">
      <c r="A1023" s="393">
        <v>32</v>
      </c>
      <c r="B1023" s="393" t="s">
        <v>284</v>
      </c>
      <c r="C1023" s="488"/>
      <c r="D1023" s="488"/>
      <c r="E1023" s="510">
        <f>SUM(E1024)</f>
        <v>10</v>
      </c>
      <c r="F1023" s="510">
        <f>SUM(F1024)</f>
        <v>0</v>
      </c>
      <c r="G1023" s="510">
        <f>SUM(G1024)</f>
        <v>10</v>
      </c>
    </row>
    <row r="1024" spans="1:7" ht="15" customHeight="1" x14ac:dyDescent="0.25">
      <c r="A1024" s="393">
        <v>322</v>
      </c>
      <c r="B1024" s="393" t="s">
        <v>106</v>
      </c>
      <c r="C1024" s="488"/>
      <c r="D1024" s="488"/>
      <c r="E1024" s="510">
        <f>SUM(E1025)</f>
        <v>10</v>
      </c>
      <c r="F1024" s="510">
        <f>SUM(F1025)</f>
        <v>0</v>
      </c>
      <c r="G1024" s="510">
        <f>SUM(G1025)</f>
        <v>10</v>
      </c>
    </row>
    <row r="1025" spans="1:7" ht="15" customHeight="1" x14ac:dyDescent="0.25">
      <c r="A1025" s="389">
        <v>3221</v>
      </c>
      <c r="B1025" s="389" t="s">
        <v>306</v>
      </c>
      <c r="C1025" s="488"/>
      <c r="D1025" s="488"/>
      <c r="E1025" s="509">
        <v>10</v>
      </c>
      <c r="F1025" s="509">
        <v>0</v>
      </c>
      <c r="G1025" s="547">
        <f>E1025+F1025</f>
        <v>10</v>
      </c>
    </row>
    <row r="1026" spans="1:7" ht="30" customHeight="1" x14ac:dyDescent="0.25">
      <c r="A1026" s="981" t="s">
        <v>558</v>
      </c>
      <c r="B1026" s="982"/>
      <c r="C1026" s="736">
        <v>55920</v>
      </c>
      <c r="D1026" s="736">
        <v>0</v>
      </c>
      <c r="E1026" s="737">
        <f>E1022</f>
        <v>10</v>
      </c>
      <c r="F1026" s="737">
        <v>0</v>
      </c>
      <c r="G1026" s="737">
        <f>G1022</f>
        <v>10</v>
      </c>
    </row>
    <row r="1027" spans="1:7" ht="30" customHeight="1" x14ac:dyDescent="0.25">
      <c r="A1027" s="426" t="s">
        <v>429</v>
      </c>
      <c r="B1027" s="426" t="s">
        <v>430</v>
      </c>
      <c r="C1027" s="433">
        <v>25000</v>
      </c>
      <c r="D1027" s="433">
        <v>0</v>
      </c>
      <c r="E1027" s="563">
        <f>E1032+E1037</f>
        <v>33000</v>
      </c>
      <c r="F1027" s="563">
        <f>F1032+F1037</f>
        <v>0</v>
      </c>
      <c r="G1027" s="563">
        <f>G1032+G1037</f>
        <v>33000</v>
      </c>
    </row>
    <row r="1028" spans="1:7" ht="15" customHeight="1" x14ac:dyDescent="0.25">
      <c r="A1028" s="393">
        <v>4</v>
      </c>
      <c r="B1028" s="393" t="s">
        <v>482</v>
      </c>
      <c r="C1028" s="642"/>
      <c r="D1028" s="642"/>
      <c r="E1028" s="630">
        <f>SUM(E1029)</f>
        <v>5000</v>
      </c>
      <c r="F1028" s="630">
        <f>F1029</f>
        <v>0</v>
      </c>
      <c r="G1028" s="630">
        <f>SUM(G1029)</f>
        <v>5000</v>
      </c>
    </row>
    <row r="1029" spans="1:7" x14ac:dyDescent="0.25">
      <c r="A1029" s="393">
        <v>42</v>
      </c>
      <c r="B1029" s="393" t="s">
        <v>318</v>
      </c>
      <c r="C1029" s="405">
        <v>5000</v>
      </c>
      <c r="D1029" s="405">
        <v>0</v>
      </c>
      <c r="E1029" s="555">
        <f>SUM(E1030)</f>
        <v>5000</v>
      </c>
      <c r="F1029" s="510">
        <f>SUM(F1030)</f>
        <v>0</v>
      </c>
      <c r="G1029" s="555">
        <f>SUM(G1030)</f>
        <v>5000</v>
      </c>
    </row>
    <row r="1030" spans="1:7" ht="15" customHeight="1" x14ac:dyDescent="0.25">
      <c r="A1030" s="382">
        <v>424</v>
      </c>
      <c r="B1030" s="382" t="s">
        <v>431</v>
      </c>
      <c r="C1030" s="450">
        <v>5000</v>
      </c>
      <c r="D1030" s="450">
        <v>0</v>
      </c>
      <c r="E1030" s="510">
        <f>SUM(E1031)</f>
        <v>5000</v>
      </c>
      <c r="F1030" s="510">
        <f>SUM(F1031)</f>
        <v>0</v>
      </c>
      <c r="G1030" s="510">
        <f>SUM(G1031)</f>
        <v>5000</v>
      </c>
    </row>
    <row r="1031" spans="1:7" ht="15" customHeight="1" x14ac:dyDescent="0.25">
      <c r="A1031" s="389">
        <v>4241</v>
      </c>
      <c r="B1031" s="389" t="s">
        <v>158</v>
      </c>
      <c r="C1031" s="390">
        <v>5000</v>
      </c>
      <c r="D1031" s="391">
        <v>0</v>
      </c>
      <c r="E1031" s="542">
        <v>5000</v>
      </c>
      <c r="F1031" s="509">
        <v>0</v>
      </c>
      <c r="G1031" s="547">
        <f>E1031+F1031</f>
        <v>5000</v>
      </c>
    </row>
    <row r="1032" spans="1:7" ht="30" customHeight="1" x14ac:dyDescent="0.25">
      <c r="A1032" s="977" t="s">
        <v>532</v>
      </c>
      <c r="B1032" s="978"/>
      <c r="C1032" s="711">
        <v>5000</v>
      </c>
      <c r="D1032" s="711">
        <v>0</v>
      </c>
      <c r="E1032" s="709">
        <f>E1028</f>
        <v>5000</v>
      </c>
      <c r="F1032" s="709">
        <f>F1028</f>
        <v>0</v>
      </c>
      <c r="G1032" s="709">
        <f>G1028</f>
        <v>5000</v>
      </c>
    </row>
    <row r="1033" spans="1:7" ht="15" customHeight="1" x14ac:dyDescent="0.25">
      <c r="A1033" s="393">
        <v>4</v>
      </c>
      <c r="B1033" s="393" t="s">
        <v>482</v>
      </c>
      <c r="C1033" s="488"/>
      <c r="D1033" s="488"/>
      <c r="E1033" s="510">
        <f t="shared" ref="E1033:G1035" si="62">SUM(E1034)</f>
        <v>28000</v>
      </c>
      <c r="F1033" s="510">
        <f t="shared" si="62"/>
        <v>0</v>
      </c>
      <c r="G1033" s="510">
        <f t="shared" si="62"/>
        <v>28000</v>
      </c>
    </row>
    <row r="1034" spans="1:7" ht="15" customHeight="1" x14ac:dyDescent="0.25">
      <c r="A1034" s="393">
        <v>42</v>
      </c>
      <c r="B1034" s="393" t="s">
        <v>318</v>
      </c>
      <c r="C1034" s="405">
        <v>20000</v>
      </c>
      <c r="D1034" s="405">
        <v>0</v>
      </c>
      <c r="E1034" s="555">
        <f t="shared" si="62"/>
        <v>28000</v>
      </c>
      <c r="F1034" s="510">
        <f t="shared" si="62"/>
        <v>0</v>
      </c>
      <c r="G1034" s="555">
        <f t="shared" si="62"/>
        <v>28000</v>
      </c>
    </row>
    <row r="1035" spans="1:7" ht="15" customHeight="1" x14ac:dyDescent="0.25">
      <c r="A1035" s="382">
        <v>424</v>
      </c>
      <c r="B1035" s="382" t="s">
        <v>431</v>
      </c>
      <c r="C1035" s="450">
        <v>20000</v>
      </c>
      <c r="D1035" s="450">
        <v>0</v>
      </c>
      <c r="E1035" s="510">
        <f t="shared" si="62"/>
        <v>28000</v>
      </c>
      <c r="F1035" s="510">
        <f t="shared" si="62"/>
        <v>0</v>
      </c>
      <c r="G1035" s="510">
        <f t="shared" si="62"/>
        <v>28000</v>
      </c>
    </row>
    <row r="1036" spans="1:7" ht="15" customHeight="1" x14ac:dyDescent="0.25">
      <c r="A1036" s="389">
        <v>4241</v>
      </c>
      <c r="B1036" s="389" t="s">
        <v>158</v>
      </c>
      <c r="C1036" s="390">
        <v>20000</v>
      </c>
      <c r="D1036" s="391">
        <v>0</v>
      </c>
      <c r="E1036" s="542">
        <v>28000</v>
      </c>
      <c r="F1036" s="509">
        <v>0</v>
      </c>
      <c r="G1036" s="547">
        <f>E1036+F1036</f>
        <v>28000</v>
      </c>
    </row>
    <row r="1037" spans="1:7" ht="30" customHeight="1" x14ac:dyDescent="0.25">
      <c r="A1037" s="979" t="s">
        <v>500</v>
      </c>
      <c r="B1037" s="980"/>
      <c r="C1037" s="702">
        <v>20000</v>
      </c>
      <c r="D1037" s="702">
        <v>0</v>
      </c>
      <c r="E1037" s="703">
        <v>28000</v>
      </c>
      <c r="F1037" s="703">
        <f>F1033</f>
        <v>0</v>
      </c>
      <c r="G1037" s="703">
        <f>G1033</f>
        <v>28000</v>
      </c>
    </row>
    <row r="1039" spans="1:7" ht="15.75" x14ac:dyDescent="0.25">
      <c r="B1039" s="3" t="s">
        <v>432</v>
      </c>
    </row>
    <row r="1041" spans="1:11" ht="24" x14ac:dyDescent="0.25">
      <c r="A1041" s="386" t="s">
        <v>264</v>
      </c>
      <c r="B1041" s="386" t="s">
        <v>30</v>
      </c>
      <c r="C1041" s="386" t="s">
        <v>433</v>
      </c>
      <c r="D1041" s="386" t="s">
        <v>434</v>
      </c>
      <c r="E1041" s="546" t="s">
        <v>467</v>
      </c>
      <c r="F1041" s="546" t="s">
        <v>468</v>
      </c>
      <c r="G1041" s="546" t="s">
        <v>469</v>
      </c>
    </row>
    <row r="1042" spans="1:11" x14ac:dyDescent="0.25">
      <c r="A1042" s="386"/>
      <c r="B1042" s="386"/>
      <c r="C1042" s="386"/>
      <c r="D1042" s="409"/>
      <c r="E1042" s="546"/>
      <c r="F1042" s="548"/>
      <c r="G1042" s="548"/>
    </row>
    <row r="1043" spans="1:11" x14ac:dyDescent="0.25">
      <c r="A1043" s="415">
        <v>1</v>
      </c>
      <c r="B1043" s="415" t="s">
        <v>435</v>
      </c>
      <c r="C1043" s="416">
        <v>4265750</v>
      </c>
      <c r="D1043" s="416">
        <v>-323750</v>
      </c>
      <c r="E1043" s="570">
        <f>E1032+E1021+E955+E901+E881+E869+E863+E852+E840+E819+E813+E794+E783+E767+E752+E746+E606+E568+E439+E393</f>
        <v>4713800</v>
      </c>
      <c r="F1043" s="596">
        <v>874304</v>
      </c>
      <c r="G1043" s="596">
        <f>G1032+G1021+G955+G901+G881+G869+G863+G852+G840+G819+G813+G794+G783+G767+G752+G746+G606+G568+G439+G393</f>
        <v>5588104</v>
      </c>
      <c r="I1043" s="550"/>
      <c r="K1043" s="550"/>
    </row>
    <row r="1044" spans="1:11" x14ac:dyDescent="0.25">
      <c r="A1044" s="415">
        <v>3</v>
      </c>
      <c r="B1044" s="415" t="s">
        <v>436</v>
      </c>
      <c r="C1044" s="416">
        <v>435320</v>
      </c>
      <c r="D1044" s="416">
        <v>14000</v>
      </c>
      <c r="E1044" s="570">
        <v>38510</v>
      </c>
      <c r="F1044" s="596">
        <v>280246.3</v>
      </c>
      <c r="G1044" s="596">
        <f>G1026+G906+G696+G660+G574+G523+G447</f>
        <v>318756.3</v>
      </c>
      <c r="I1044" s="550"/>
    </row>
    <row r="1045" spans="1:11" x14ac:dyDescent="0.25">
      <c r="A1045" s="415">
        <v>4</v>
      </c>
      <c r="B1045" s="415" t="s">
        <v>437</v>
      </c>
      <c r="C1045" s="416">
        <v>2881500</v>
      </c>
      <c r="D1045" s="416">
        <v>-155000</v>
      </c>
      <c r="E1045" s="570">
        <f>E990+E967+E943+E857+E846+E788+E772+E737+E729+E718+E701+E676+E644+E618+E589+E554+E537+E501+E462+E398</f>
        <v>3832810</v>
      </c>
      <c r="F1045" s="596">
        <v>437294</v>
      </c>
      <c r="G1045" s="596">
        <v>4270104</v>
      </c>
    </row>
    <row r="1046" spans="1:11" x14ac:dyDescent="0.25">
      <c r="A1046" s="415">
        <v>5</v>
      </c>
      <c r="B1046" s="415" t="s">
        <v>438</v>
      </c>
      <c r="C1046" s="416">
        <v>2690000</v>
      </c>
      <c r="D1046" s="416">
        <v>-1350000</v>
      </c>
      <c r="E1046" s="570">
        <f>E1037+E972+E874+E824+E802+E762+E706+E681+E627+E594+E542+E506+E470</f>
        <v>1042500</v>
      </c>
      <c r="F1046" s="596">
        <v>-33480</v>
      </c>
      <c r="G1046" s="596">
        <f>G1037+G972+G874+G824+G802+G762+G706+G681+G627+G594+G542+G506+G470</f>
        <v>1009020</v>
      </c>
    </row>
    <row r="1047" spans="1:11" x14ac:dyDescent="0.25">
      <c r="A1047" s="415">
        <v>6</v>
      </c>
      <c r="B1047" s="415" t="s">
        <v>439</v>
      </c>
      <c r="C1047" s="416">
        <v>1000</v>
      </c>
      <c r="D1047" s="416">
        <v>0</v>
      </c>
      <c r="E1047" s="570">
        <f>E995+E948</f>
        <v>12700</v>
      </c>
      <c r="F1047" s="596">
        <v>9800</v>
      </c>
      <c r="G1047" s="596">
        <v>22500</v>
      </c>
    </row>
    <row r="1048" spans="1:11" ht="25.5" x14ac:dyDescent="0.25">
      <c r="A1048" s="415">
        <v>7</v>
      </c>
      <c r="B1048" s="415" t="s">
        <v>440</v>
      </c>
      <c r="C1048" s="416">
        <v>385000</v>
      </c>
      <c r="D1048" s="416">
        <v>-143000</v>
      </c>
      <c r="E1048" s="570">
        <f>E1000+E829+E807+E777+E723+E688+E653+E632+E599+E559+E547+E516+E481</f>
        <v>1260000</v>
      </c>
      <c r="F1048" s="596">
        <v>112750</v>
      </c>
      <c r="G1048" s="596">
        <f>G1000+G829+G807+G777+G723+G688+G653+G632+G599+G559+G547+G516+G481</f>
        <v>1372750</v>
      </c>
      <c r="K1048" s="550"/>
    </row>
    <row r="1049" spans="1:11" x14ac:dyDescent="0.25">
      <c r="A1049" s="415">
        <v>8</v>
      </c>
      <c r="B1049" s="415" t="s">
        <v>571</v>
      </c>
      <c r="C1049" s="416"/>
      <c r="D1049" s="416"/>
      <c r="E1049" s="570">
        <f>E834</f>
        <v>428500</v>
      </c>
      <c r="F1049" s="596">
        <v>-428500</v>
      </c>
      <c r="G1049" s="596">
        <v>0</v>
      </c>
    </row>
    <row r="1050" spans="1:11" x14ac:dyDescent="0.25">
      <c r="A1050" s="415">
        <v>91</v>
      </c>
      <c r="B1050" s="415" t="s">
        <v>572</v>
      </c>
      <c r="C1050" s="416"/>
      <c r="D1050" s="416"/>
      <c r="E1050" s="570"/>
      <c r="F1050" s="596">
        <v>32596</v>
      </c>
      <c r="G1050" s="596">
        <v>32596</v>
      </c>
      <c r="I1050" s="550"/>
    </row>
    <row r="1051" spans="1:11" x14ac:dyDescent="0.25">
      <c r="A1051" s="415">
        <v>93</v>
      </c>
      <c r="B1051" s="415" t="s">
        <v>573</v>
      </c>
      <c r="C1051" s="416"/>
      <c r="D1051" s="416"/>
      <c r="E1051" s="570"/>
      <c r="F1051" s="596">
        <v>4764</v>
      </c>
      <c r="G1051" s="596">
        <v>4764</v>
      </c>
      <c r="I1051" s="550"/>
    </row>
    <row r="1052" spans="1:11" x14ac:dyDescent="0.25">
      <c r="A1052" s="415">
        <v>94</v>
      </c>
      <c r="B1052" s="415" t="s">
        <v>574</v>
      </c>
      <c r="C1052" s="416"/>
      <c r="D1052" s="416"/>
      <c r="E1052" s="570"/>
      <c r="F1052" s="596">
        <v>47152.74</v>
      </c>
      <c r="G1052" s="596">
        <v>47152.74</v>
      </c>
      <c r="I1052" s="550"/>
    </row>
    <row r="1053" spans="1:11" x14ac:dyDescent="0.25">
      <c r="A1053" s="415">
        <v>97</v>
      </c>
      <c r="B1053" s="415" t="s">
        <v>575</v>
      </c>
      <c r="C1053" s="416"/>
      <c r="D1053" s="416"/>
      <c r="E1053" s="570"/>
      <c r="F1053" s="596">
        <v>110000</v>
      </c>
      <c r="G1053" s="596">
        <v>110000</v>
      </c>
    </row>
    <row r="1054" spans="1:11" ht="25.5" x14ac:dyDescent="0.25">
      <c r="A1054" s="415"/>
      <c r="B1054" s="448" t="s">
        <v>442</v>
      </c>
      <c r="C1054" s="418">
        <v>10658570</v>
      </c>
      <c r="D1054" s="418">
        <v>-1957750</v>
      </c>
      <c r="E1054" s="575">
        <f>SUM(E1043:E1049)</f>
        <v>11328820</v>
      </c>
      <c r="F1054" s="596">
        <f>SUM(F1043:F1053)</f>
        <v>1446927.04</v>
      </c>
      <c r="G1054" s="596">
        <f>SUM(G1043:G1053)</f>
        <v>12775747.040000001</v>
      </c>
    </row>
    <row r="1056" spans="1:11" x14ac:dyDescent="0.25">
      <c r="A1056" s="1" t="s">
        <v>472</v>
      </c>
      <c r="B1056" s="1"/>
    </row>
    <row r="1057" spans="1:2" x14ac:dyDescent="0.25">
      <c r="A1057" s="1"/>
      <c r="B1057" s="1"/>
    </row>
    <row r="1058" spans="1:2" x14ac:dyDescent="0.25">
      <c r="A1058" s="1" t="s">
        <v>587</v>
      </c>
      <c r="B1058" s="1"/>
    </row>
    <row r="1059" spans="1:2" x14ac:dyDescent="0.25">
      <c r="A1059" s="1" t="s">
        <v>588</v>
      </c>
      <c r="B1059" s="1"/>
    </row>
    <row r="1060" spans="1:2" x14ac:dyDescent="0.25">
      <c r="A1060" s="1"/>
      <c r="B1060" s="1"/>
    </row>
    <row r="1061" spans="1:2" x14ac:dyDescent="0.25">
      <c r="A1061" s="1"/>
      <c r="B1061" s="1"/>
    </row>
    <row r="1062" spans="1:2" x14ac:dyDescent="0.25">
      <c r="A1062" s="1"/>
      <c r="B1062" s="1"/>
    </row>
    <row r="1063" spans="1:2" x14ac:dyDescent="0.25">
      <c r="A1063" s="1" t="s">
        <v>578</v>
      </c>
      <c r="B1063" s="1"/>
    </row>
    <row r="1064" spans="1:2" x14ac:dyDescent="0.25">
      <c r="A1064" s="1" t="s">
        <v>579</v>
      </c>
      <c r="B1064" s="1"/>
    </row>
    <row r="1065" spans="1:2" x14ac:dyDescent="0.25">
      <c r="A1065" s="1"/>
      <c r="B1065" s="1"/>
    </row>
    <row r="1066" spans="1:2" x14ac:dyDescent="0.25">
      <c r="A1066" s="1"/>
      <c r="B1066" s="1"/>
    </row>
    <row r="1067" spans="1:2" x14ac:dyDescent="0.25">
      <c r="A1067" s="1"/>
      <c r="B1067" s="1"/>
    </row>
    <row r="1068" spans="1:2" x14ac:dyDescent="0.25">
      <c r="A1068" s="1" t="s">
        <v>592</v>
      </c>
      <c r="B1068" s="1"/>
    </row>
    <row r="1069" spans="1:2" x14ac:dyDescent="0.25">
      <c r="A1069" s="1"/>
      <c r="B1069" s="1"/>
    </row>
    <row r="1070" spans="1:2" x14ac:dyDescent="0.25">
      <c r="A1070" s="1"/>
      <c r="B1070" s="1"/>
    </row>
    <row r="1071" spans="1:2" x14ac:dyDescent="0.25">
      <c r="A1071" s="1"/>
      <c r="B1071" s="1"/>
    </row>
    <row r="1072" spans="1:2" x14ac:dyDescent="0.25">
      <c r="A1072" s="1"/>
      <c r="B1072" s="1"/>
    </row>
    <row r="1073" spans="1:2" x14ac:dyDescent="0.25">
      <c r="A1073" s="1" t="s">
        <v>449</v>
      </c>
      <c r="B1073" s="1"/>
    </row>
    <row r="1074" spans="1:2" x14ac:dyDescent="0.25">
      <c r="A1074" s="1" t="s">
        <v>473</v>
      </c>
      <c r="B1074" s="1"/>
    </row>
    <row r="1075" spans="1:2" x14ac:dyDescent="0.25">
      <c r="A1075" s="1"/>
      <c r="B1075" s="1"/>
    </row>
  </sheetData>
  <mergeCells count="106">
    <mergeCell ref="A1000:B1000"/>
    <mergeCell ref="A1001:G1002"/>
    <mergeCell ref="A1004:G1004"/>
    <mergeCell ref="A653:B653"/>
    <mergeCell ref="A654:G654"/>
    <mergeCell ref="A718:B718"/>
    <mergeCell ref="A706:B706"/>
    <mergeCell ref="A846:B846"/>
    <mergeCell ref="A852:B852"/>
    <mergeCell ref="A819:B819"/>
    <mergeCell ref="A824:B824"/>
    <mergeCell ref="A840:B840"/>
    <mergeCell ref="A829:B829"/>
    <mergeCell ref="A834:B834"/>
    <mergeCell ref="A863:B863"/>
    <mergeCell ref="A869:B869"/>
    <mergeCell ref="A874:B874"/>
    <mergeCell ref="A882:G883"/>
    <mergeCell ref="A885:G885"/>
    <mergeCell ref="A887:G887"/>
    <mergeCell ref="A813:B813"/>
    <mergeCell ref="A783:B783"/>
    <mergeCell ref="A802:B802"/>
    <mergeCell ref="A807:B807"/>
    <mergeCell ref="A560:G560"/>
    <mergeCell ref="A574:B574"/>
    <mergeCell ref="A568:B568"/>
    <mergeCell ref="A594:B594"/>
    <mergeCell ref="A599:B599"/>
    <mergeCell ref="A729:B729"/>
    <mergeCell ref="A737:B737"/>
    <mergeCell ref="A660:B660"/>
    <mergeCell ref="A676:B676"/>
    <mergeCell ref="A627:B627"/>
    <mergeCell ref="A709:E710"/>
    <mergeCell ref="A600:G600"/>
    <mergeCell ref="A588:B588"/>
    <mergeCell ref="A606:B606"/>
    <mergeCell ref="A632:B632"/>
    <mergeCell ref="A633:G633"/>
    <mergeCell ref="F377:F378"/>
    <mergeCell ref="G377:G378"/>
    <mergeCell ref="A393:B393"/>
    <mergeCell ref="A547:B547"/>
    <mergeCell ref="A554:B554"/>
    <mergeCell ref="A559:B559"/>
    <mergeCell ref="A501:B501"/>
    <mergeCell ref="A506:B506"/>
    <mergeCell ref="A537:B537"/>
    <mergeCell ref="A516:B516"/>
    <mergeCell ref="A517:G517"/>
    <mergeCell ref="A548:G548"/>
    <mergeCell ref="A481:B482"/>
    <mergeCell ref="E481:E482"/>
    <mergeCell ref="F481:F482"/>
    <mergeCell ref="G481:G482"/>
    <mergeCell ref="A483:G483"/>
    <mergeCell ref="A485:G485"/>
    <mergeCell ref="A523:B523"/>
    <mergeCell ref="A536:B536"/>
    <mergeCell ref="A542:B542"/>
    <mergeCell ref="A372:E373"/>
    <mergeCell ref="A375:E376"/>
    <mergeCell ref="A377:A378"/>
    <mergeCell ref="B377:B378"/>
    <mergeCell ref="C377:C378"/>
    <mergeCell ref="D377:D378"/>
    <mergeCell ref="E377:E378"/>
    <mergeCell ref="A447:B447"/>
    <mergeCell ref="A470:B470"/>
    <mergeCell ref="A439:B439"/>
    <mergeCell ref="A462:B462"/>
    <mergeCell ref="A752:B752"/>
    <mergeCell ref="A767:B767"/>
    <mergeCell ref="A777:B777"/>
    <mergeCell ref="A746:B746"/>
    <mergeCell ref="A772:B772"/>
    <mergeCell ref="A644:B644"/>
    <mergeCell ref="A618:B618"/>
    <mergeCell ref="A589:B589"/>
    <mergeCell ref="A681:B681"/>
    <mergeCell ref="A688:B688"/>
    <mergeCell ref="A1032:B1032"/>
    <mergeCell ref="A1037:B1037"/>
    <mergeCell ref="A1021:B1021"/>
    <mergeCell ref="A1026:B1026"/>
    <mergeCell ref="A955:B955"/>
    <mergeCell ref="A972:B972"/>
    <mergeCell ref="A990:B990"/>
    <mergeCell ref="A696:B696"/>
    <mergeCell ref="A701:B701"/>
    <mergeCell ref="A707:G707"/>
    <mergeCell ref="A723:B723"/>
    <mergeCell ref="A717:B717"/>
    <mergeCell ref="A762:B762"/>
    <mergeCell ref="A788:B788"/>
    <mergeCell ref="A794:B794"/>
    <mergeCell ref="A901:B901"/>
    <mergeCell ref="A943:B943"/>
    <mergeCell ref="A948:B948"/>
    <mergeCell ref="A881:B881"/>
    <mergeCell ref="A857:B857"/>
    <mergeCell ref="A906:B906"/>
    <mergeCell ref="A942:B942"/>
    <mergeCell ref="A967:B967"/>
    <mergeCell ref="A995:B995"/>
  </mergeCells>
  <pageMargins left="0.51" right="0.45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IZMJENE I DOPUNE PROR ZA 20.</vt:lpstr>
      <vt:lpstr>2. IZMJENE I DOPUNE PROR ZA 20.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2020-12-31T09:29:29Z</cp:lastPrinted>
  <dcterms:created xsi:type="dcterms:W3CDTF">2020-11-23T13:01:48Z</dcterms:created>
  <dcterms:modified xsi:type="dcterms:W3CDTF">2022-12-20T11:02:35Z</dcterms:modified>
</cp:coreProperties>
</file>